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ougang" sheetId="1" r:id="rId1"/>
    <sheet name="Jintai" sheetId="3" r:id="rId2"/>
    <sheet name="Hengshui" sheetId="4" r:id="rId3"/>
    <sheet name="Linqing Hengtai" sheetId="5" r:id="rId4"/>
    <sheet name="Shougang Prime" sheetId="6" r:id="rId5"/>
    <sheet name="TFS Coil" sheetId="7" r:id="rId6"/>
  </sheets>
  <definedNames>
    <definedName name="_xlnm._FilterDatabase" localSheetId="0" hidden="1">Shougang!$A$1:$F$304</definedName>
    <definedName name="_xlnm._FilterDatabase" localSheetId="2" hidden="1">Hengshui!$A$1:$H$19</definedName>
    <definedName name="_xlnm._FilterDatabase" localSheetId="4" hidden="1">'Shougang Prime'!$A$1:$G$18</definedName>
    <definedName name="_xlnm._FilterDatabase" localSheetId="1" hidden="1">Jintai!#REF!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0</author>
  </authors>
  <commentList>
    <comment ref="A169" authorId="0">
      <text>
        <r>
          <rPr>
            <b/>
            <sz val="9"/>
            <rFont val="宋体"/>
            <charset val="134"/>
          </rPr>
          <t>0:</t>
        </r>
        <r>
          <rPr>
            <sz val="9"/>
            <rFont val="宋体"/>
            <charset val="134"/>
          </rPr>
          <t xml:space="preserve">
0.205</t>
        </r>
      </text>
    </comment>
  </commentList>
</comments>
</file>

<file path=xl/sharedStrings.xml><?xml version="1.0" encoding="utf-8"?>
<sst xmlns="http://schemas.openxmlformats.org/spreadsheetml/2006/main" count="1726" uniqueCount="159">
  <si>
    <t>Thickness (mm)</t>
  </si>
  <si>
    <t>Width (mm)</t>
  </si>
  <si>
    <t>Hardness Grade</t>
  </si>
  <si>
    <t>Net Weight (MT)</t>
  </si>
  <si>
    <t>Tin-coating (g/m²)</t>
  </si>
  <si>
    <t>Grade</t>
  </si>
  <si>
    <t>MR T-5BA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</si>
  <si>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1.4/1.4</t>
    </r>
    <r>
      <rPr>
        <sz val="12"/>
        <color theme="1"/>
        <rFont val="宋体"/>
        <charset val="134"/>
      </rPr>
      <t>）</t>
    </r>
  </si>
  <si>
    <t>Prime</t>
  </si>
  <si>
    <t>MR DR-8 BA</t>
  </si>
  <si>
    <t>2.0/5.0</t>
  </si>
  <si>
    <r>
      <rPr>
        <sz val="12"/>
        <color theme="1"/>
        <rFont val="Tahoma"/>
        <charset val="134"/>
      </rPr>
      <t>2.0/4.0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2.0/5.0</t>
    </r>
    <r>
      <rPr>
        <sz val="12"/>
        <color theme="1"/>
        <rFont val="宋体"/>
        <charset val="134"/>
      </rPr>
      <t>）</t>
    </r>
  </si>
  <si>
    <t>2.8/4.0</t>
  </si>
  <si>
    <t>MR DR-8CA</t>
  </si>
  <si>
    <t>Secondary</t>
  </si>
  <si>
    <t>MR DR-8BA</t>
  </si>
  <si>
    <t>MR DR-7M BA</t>
  </si>
  <si>
    <t>2.8/2.8</t>
  </si>
  <si>
    <t>1.1/1.1</t>
  </si>
  <si>
    <t>MR DR-8 CA</t>
  </si>
  <si>
    <t>2.8/5.6</t>
  </si>
  <si>
    <t>MR DR-8M CA</t>
  </si>
  <si>
    <t>1.1/2.0</t>
  </si>
  <si>
    <r>
      <rPr>
        <sz val="12"/>
        <color theme="1"/>
        <rFont val="Tahoma"/>
        <charset val="134"/>
      </rPr>
      <t>2.0/2.0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）</t>
    </r>
  </si>
  <si>
    <t>MR DR-9 CA</t>
  </si>
  <si>
    <t>2.8/1.1</t>
  </si>
  <si>
    <t>1.8/2.8</t>
  </si>
  <si>
    <t>L DR-8.5 CA</t>
  </si>
  <si>
    <t>1.1/2.2</t>
  </si>
  <si>
    <t>MR DR-9CA</t>
  </si>
  <si>
    <t>2.0/2.0</t>
  </si>
  <si>
    <t>1.1/2.8</t>
  </si>
  <si>
    <t>MR T-4BA</t>
  </si>
  <si>
    <t>MR DR-7BA</t>
  </si>
  <si>
    <t>2.2/2.2</t>
  </si>
  <si>
    <t>MR T-5 CA</t>
  </si>
  <si>
    <t>MR DR-7MCA</t>
  </si>
  <si>
    <t>MR T-5 BA</t>
  </si>
  <si>
    <t>MR DR-7M CA</t>
  </si>
  <si>
    <r>
      <rPr>
        <sz val="12"/>
        <color theme="1"/>
        <rFont val="Tahoma"/>
        <charset val="134"/>
      </rPr>
      <t>1.1/1.1(1.5/1.5</t>
    </r>
    <r>
      <rPr>
        <sz val="12"/>
        <color theme="1"/>
        <rFont val="宋体"/>
        <charset val="134"/>
      </rPr>
      <t>）</t>
    </r>
  </si>
  <si>
    <t>MR T-4 CA</t>
  </si>
  <si>
    <t>MR T-2.5BA</t>
  </si>
  <si>
    <t>MR T-5CA</t>
  </si>
  <si>
    <t>5.6/5.6</t>
  </si>
  <si>
    <t>MR T-3 CA</t>
  </si>
  <si>
    <t>2.0/1.1</t>
  </si>
  <si>
    <t>*</t>
  </si>
  <si>
    <t>2.8/2.0</t>
  </si>
  <si>
    <t>8.4/2.2</t>
  </si>
  <si>
    <t>MR T-4CA</t>
  </si>
  <si>
    <t>TH435</t>
  </si>
  <si>
    <r>
      <rPr>
        <sz val="12"/>
        <color theme="1"/>
        <rFont val="Tahoma"/>
        <charset val="134"/>
      </rPr>
      <t>4.0/2.0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5.0/2.0</t>
    </r>
    <r>
      <rPr>
        <sz val="12"/>
        <color theme="1"/>
        <rFont val="宋体"/>
        <charset val="134"/>
      </rPr>
      <t>）</t>
    </r>
  </si>
  <si>
    <t>5.0/2.0</t>
  </si>
  <si>
    <t>5.6/2.8</t>
  </si>
  <si>
    <t>L DR-7.5 BA</t>
  </si>
  <si>
    <t>2.2/1.7</t>
  </si>
  <si>
    <t>MR DR-7MBA</t>
  </si>
  <si>
    <t>MR T-4 BA</t>
  </si>
  <si>
    <t>2.0/2.8</t>
  </si>
  <si>
    <t>2.2/2.8</t>
  </si>
  <si>
    <t>MR T-3 BA</t>
  </si>
  <si>
    <t>2.5/2.5</t>
  </si>
  <si>
    <t>MR T-2.5 BA</t>
  </si>
  <si>
    <t>MR DR-7 CA</t>
  </si>
  <si>
    <r>
      <t>2.0/2.0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Tahoma"/>
        <charset val="134"/>
      </rPr>
      <t>1.1/1.1</t>
    </r>
    <r>
      <rPr>
        <sz val="12"/>
        <color rgb="FFFF0000"/>
        <rFont val="宋体"/>
        <charset val="134"/>
      </rPr>
      <t>）</t>
    </r>
  </si>
  <si>
    <t>MR T-4CA HCR</t>
  </si>
  <si>
    <t>MR T-3BA</t>
  </si>
  <si>
    <t>MR T-3CA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</si>
  <si>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）</t>
    </r>
  </si>
  <si>
    <t>MR T-1 BA</t>
  </si>
  <si>
    <t>11.2/2.8</t>
  </si>
  <si>
    <t>A2.8/2.8</t>
  </si>
  <si>
    <r>
      <rPr>
        <sz val="12"/>
        <color theme="1"/>
        <rFont val="Tahoma"/>
        <charset val="134"/>
      </rPr>
      <t>2.0/1.1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2.2/1.7</t>
    </r>
    <r>
      <rPr>
        <sz val="12"/>
        <color theme="1"/>
        <rFont val="宋体"/>
        <charset val="134"/>
      </rPr>
      <t>）</t>
    </r>
  </si>
  <si>
    <t>L DR-8CA</t>
  </si>
  <si>
    <t>L DR-7.5BA</t>
  </si>
  <si>
    <t>MR T-1.5BA</t>
  </si>
  <si>
    <t>11.2/1.1</t>
  </si>
  <si>
    <t>L T-1 BA</t>
  </si>
  <si>
    <t>MR T-2BA</t>
  </si>
  <si>
    <t>8.4/8.4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</si>
  <si>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2.0/2.0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</si>
  <si>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1.1/2.8</t>
    </r>
    <r>
      <rPr>
        <sz val="12"/>
        <color theme="1"/>
        <rFont val="宋体"/>
        <charset val="134"/>
      </rPr>
      <t>）</t>
    </r>
  </si>
  <si>
    <t>MR T-2CA</t>
  </si>
  <si>
    <t>MR T-2 BA</t>
  </si>
  <si>
    <t>L T-3.5 CA DI</t>
  </si>
  <si>
    <t>11.2/5.6</t>
  </si>
  <si>
    <t>TS245</t>
  </si>
  <si>
    <t>5.6/2.2</t>
  </si>
  <si>
    <t>0.29(0.293)</t>
  </si>
  <si>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4.0/4.0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</si>
  <si>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ahoma"/>
        <charset val="134"/>
      </rPr>
      <t>0.3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0.305</t>
    </r>
    <r>
      <rPr>
        <sz val="12"/>
        <color theme="1"/>
        <rFont val="宋体"/>
        <charset val="134"/>
      </rPr>
      <t>）</t>
    </r>
  </si>
  <si>
    <t>MR T-3.5CA</t>
  </si>
  <si>
    <r>
      <rPr>
        <sz val="12"/>
        <color theme="1"/>
        <rFont val="Tahoma"/>
        <charset val="134"/>
      </rPr>
      <t>MR T-3CA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T3.5CA</t>
    </r>
    <r>
      <rPr>
        <sz val="12"/>
        <color theme="1"/>
        <rFont val="宋体"/>
        <charset val="134"/>
      </rPr>
      <t>）</t>
    </r>
  </si>
  <si>
    <t>1.4/1.4</t>
  </si>
  <si>
    <t>MR T-1BA</t>
  </si>
  <si>
    <t>TS275</t>
  </si>
  <si>
    <t>3.6/2.0</t>
  </si>
  <si>
    <t>TS260</t>
  </si>
  <si>
    <t>4.0/2.8</t>
  </si>
  <si>
    <t>2.8/2.8(5.6/5.6)</t>
  </si>
  <si>
    <t>ETP Coil</t>
  </si>
  <si>
    <t>0.19*832</t>
  </si>
  <si>
    <t>T-4</t>
  </si>
  <si>
    <t>R</t>
  </si>
  <si>
    <t>CA</t>
  </si>
  <si>
    <t>Yulan Spot Goods</t>
  </si>
  <si>
    <t>0.22*925</t>
  </si>
  <si>
    <t>BA</t>
  </si>
  <si>
    <r>
      <rPr>
        <sz val="10"/>
        <color theme="1"/>
        <rFont val="Tahoma"/>
        <charset val="134"/>
      </rPr>
      <t>Size</t>
    </r>
    <r>
      <rPr>
        <sz val="10"/>
        <color theme="1"/>
        <rFont val="宋体"/>
        <charset val="134"/>
      </rPr>
      <t>（</t>
    </r>
    <r>
      <rPr>
        <sz val="10"/>
        <color theme="1"/>
        <rFont val="Tahoma"/>
        <charset val="134"/>
      </rPr>
      <t>mm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</si>
  <si>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ahoma"/>
        <charset val="134"/>
      </rPr>
      <t>Weight</t>
    </r>
    <r>
      <rPr>
        <sz val="10"/>
        <color theme="1"/>
        <rFont val="宋体"/>
        <charset val="134"/>
      </rPr>
      <t>（</t>
    </r>
    <r>
      <rPr>
        <sz val="10"/>
        <color theme="1"/>
        <rFont val="Tahoma"/>
        <charset val="134"/>
      </rPr>
      <t>MT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</si>
  <si>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用途</t>
    </r>
  </si>
  <si>
    <t>Type</t>
  </si>
  <si>
    <t>Hradness</t>
  </si>
  <si>
    <t>Annealing</t>
  </si>
  <si>
    <t>Mill Origin</t>
  </si>
  <si>
    <t>0.17*895*835</t>
  </si>
  <si>
    <r>
      <rPr>
        <sz val="10"/>
        <rFont val="宋体"/>
        <charset val="134"/>
      </rPr>
      <t>食品罐身</t>
    </r>
  </si>
  <si>
    <t>ETP Sheet</t>
  </si>
  <si>
    <t>T-5</t>
  </si>
  <si>
    <t>HENGSHUI STRIP ROLLING</t>
  </si>
  <si>
    <t>0.18*812</t>
  </si>
  <si>
    <r>
      <rPr>
        <sz val="10"/>
        <rFont val="宋体"/>
        <charset val="134"/>
      </rPr>
      <t>饮料罐身</t>
    </r>
  </si>
  <si>
    <t>0.18*860</t>
  </si>
  <si>
    <t>0.2*712</t>
  </si>
  <si>
    <t>CRC Coil</t>
  </si>
  <si>
    <t>T-2.5</t>
  </si>
  <si>
    <t>-</t>
  </si>
  <si>
    <t>0.2*883</t>
  </si>
  <si>
    <r>
      <rPr>
        <sz val="10"/>
        <rFont val="宋体"/>
        <charset val="134"/>
      </rPr>
      <t>八宝粥罐身</t>
    </r>
  </si>
  <si>
    <t>0.2*895</t>
  </si>
  <si>
    <t>0.22*770</t>
  </si>
  <si>
    <t>T-3</t>
  </si>
  <si>
    <t>0.22*796</t>
  </si>
  <si>
    <t>0.22*929</t>
  </si>
  <si>
    <r>
      <rPr>
        <sz val="10"/>
        <color theme="1"/>
        <rFont val="宋体"/>
        <charset val="134"/>
      </rPr>
      <t>其他食品罐罐身</t>
    </r>
  </si>
  <si>
    <t>0.5*735</t>
  </si>
  <si>
    <r>
      <rPr>
        <sz val="10"/>
        <color theme="1"/>
        <rFont val="宋体"/>
        <charset val="134"/>
      </rPr>
      <t>电子</t>
    </r>
  </si>
  <si>
    <t>T4</t>
  </si>
  <si>
    <t>Size(mm)</t>
  </si>
  <si>
    <t>Weight(MT)</t>
  </si>
  <si>
    <t>Hardness</t>
  </si>
  <si>
    <t>0.16*875</t>
  </si>
  <si>
    <t>DR8.5</t>
  </si>
  <si>
    <t>A-</t>
  </si>
  <si>
    <t>0.16*942</t>
  </si>
  <si>
    <t>DR8</t>
  </si>
  <si>
    <t>0.16*798</t>
  </si>
  <si>
    <t>Surface</t>
  </si>
  <si>
    <t>Shougang</t>
  </si>
  <si>
    <t>11.2/2.0</t>
  </si>
  <si>
    <t>B</t>
  </si>
  <si>
    <t>R2</t>
  </si>
  <si>
    <t>Gross Weight(MT)</t>
  </si>
  <si>
    <t>TFS-MR-BP</t>
  </si>
  <si>
    <t>0.15*816</t>
  </si>
  <si>
    <t>DR8M-BA</t>
  </si>
  <si>
    <t>0.15*948</t>
  </si>
  <si>
    <t>DR8-BA</t>
  </si>
  <si>
    <t>0.15*871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</si>
</sst>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[$-F800]dddd\,\ mmmm\ dd\,\ yyyy"/>
    <numFmt numFmtId="178" formatCode="0.000_);[Red]\(0.000\)"/>
    <numFmt numFmtId="179" formatCode="#,##0.0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color rgb="FF000000"/>
      <name val="宋体"/>
      <charset val="134"/>
    </font>
    <font>
      <sz val="10"/>
      <color theme="1"/>
      <name val="Tahoma"/>
      <charset val="134"/>
    </font>
    <font>
      <sz val="10"/>
      <name val="Tahoma"/>
      <charset val="134"/>
    </font>
    <font>
      <sz val="11"/>
      <color theme="1"/>
      <name val="Arial"/>
      <charset val="134"/>
    </font>
    <font>
      <sz val="12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top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distributed"/>
    </xf>
    <xf numFmtId="49" fontId="2" fillId="0" borderId="1" xfId="51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distributed" wrapText="1"/>
    </xf>
    <xf numFmtId="178" fontId="2" fillId="0" borderId="1" xfId="0" applyNumberFormat="1" applyFont="1" applyFill="1" applyBorder="1" applyAlignment="1">
      <alignment horizontal="center" vertical="distributed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货币 5" xfId="50"/>
    <cellStyle name="常规_Sheet1" xfId="51"/>
    <cellStyle name="样式 1 19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tabSelected="1" zoomScale="85" zoomScaleNormal="85" workbookViewId="0">
      <selection activeCell="G1" sqref="G1"/>
    </sheetView>
  </sheetViews>
  <sheetFormatPr defaultColWidth="9" defaultRowHeight="20.1" customHeight="1" outlineLevelCol="6"/>
  <cols>
    <col min="1" max="1" width="18.2333333333333" style="26" customWidth="1"/>
    <col min="2" max="2" width="16.25" style="26" customWidth="1"/>
    <col min="3" max="3" width="22.35" style="26" customWidth="1"/>
    <col min="4" max="4" width="18.825" style="26" customWidth="1"/>
    <col min="5" max="5" width="23.625" style="26" customWidth="1"/>
    <col min="6" max="6" width="13.6666666666667" style="26" customWidth="1"/>
    <col min="7" max="7" width="21.6166666666667" style="26" customWidth="1"/>
    <col min="8" max="16384" width="9" style="26"/>
  </cols>
  <sheetData>
    <row r="1" customHeight="1" spans="1: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customHeight="1" spans="1:6">
      <c r="A2" s="12">
        <v>0.13</v>
      </c>
      <c r="B2" s="12">
        <v>918</v>
      </c>
      <c r="C2" s="12" t="s">
        <v>6</v>
      </c>
      <c r="D2" s="12">
        <v>17.87</v>
      </c>
      <c r="E2" s="12" t="s">
        <v>7</v>
      </c>
      <c r="F2" s="12" t="s">
        <v>8</v>
      </c>
    </row>
    <row r="3" customHeight="1" spans="1:6">
      <c r="A3" s="12">
        <v>0.13</v>
      </c>
      <c r="B3" s="12">
        <v>926</v>
      </c>
      <c r="C3" s="14" t="s">
        <v>9</v>
      </c>
      <c r="D3" s="14">
        <f>8.525+9.225+9.715+6.315</f>
        <v>33.78</v>
      </c>
      <c r="E3" s="27" t="s">
        <v>10</v>
      </c>
      <c r="F3" s="12" t="s">
        <v>8</v>
      </c>
    </row>
    <row r="4" customHeight="1" spans="1:6">
      <c r="A4" s="12">
        <v>0.13</v>
      </c>
      <c r="B4" s="12">
        <v>926</v>
      </c>
      <c r="C4" s="14" t="s">
        <v>9</v>
      </c>
      <c r="D4" s="14">
        <v>9.225</v>
      </c>
      <c r="E4" s="27" t="s">
        <v>11</v>
      </c>
      <c r="F4" s="12" t="s">
        <v>8</v>
      </c>
    </row>
    <row r="5" customHeight="1" spans="1:6">
      <c r="A5" s="12">
        <v>0.13</v>
      </c>
      <c r="B5" s="12">
        <v>927</v>
      </c>
      <c r="C5" s="12" t="s">
        <v>9</v>
      </c>
      <c r="D5" s="12">
        <f>8.805+8.865</f>
        <v>17.67</v>
      </c>
      <c r="E5" s="12" t="s">
        <v>12</v>
      </c>
      <c r="F5" s="12" t="s">
        <v>8</v>
      </c>
    </row>
    <row r="6" customHeight="1" spans="1:6">
      <c r="A6" s="12">
        <v>0.13</v>
      </c>
      <c r="B6" s="12">
        <v>927</v>
      </c>
      <c r="C6" s="14" t="s">
        <v>9</v>
      </c>
      <c r="D6" s="14">
        <f>9.285+6.355</f>
        <v>15.64</v>
      </c>
      <c r="E6" s="27" t="s">
        <v>10</v>
      </c>
      <c r="F6" s="12" t="s">
        <v>8</v>
      </c>
    </row>
    <row r="7" customHeight="1" spans="1:6">
      <c r="A7" s="12">
        <v>0.13</v>
      </c>
      <c r="B7" s="12">
        <v>958</v>
      </c>
      <c r="C7" s="12" t="s">
        <v>9</v>
      </c>
      <c r="D7" s="12">
        <v>7.585</v>
      </c>
      <c r="E7" s="12" t="s">
        <v>10</v>
      </c>
      <c r="F7" s="12" t="s">
        <v>8</v>
      </c>
    </row>
    <row r="8" customHeight="1" spans="1:6">
      <c r="A8" s="12">
        <v>0.14</v>
      </c>
      <c r="B8" s="12">
        <v>804</v>
      </c>
      <c r="C8" s="12" t="s">
        <v>13</v>
      </c>
      <c r="D8" s="12">
        <v>8.985</v>
      </c>
      <c r="E8" s="12" t="s">
        <v>12</v>
      </c>
      <c r="F8" s="12" t="s">
        <v>14</v>
      </c>
    </row>
    <row r="9" customHeight="1" spans="1:6">
      <c r="A9" s="12">
        <v>0.14</v>
      </c>
      <c r="B9" s="12">
        <v>825</v>
      </c>
      <c r="C9" s="12" t="s">
        <v>15</v>
      </c>
      <c r="D9" s="12">
        <f>31.475-8.615+15.3-8.435</f>
        <v>29.725</v>
      </c>
      <c r="E9" s="12" t="s">
        <v>12</v>
      </c>
      <c r="F9" s="12" t="s">
        <v>8</v>
      </c>
    </row>
    <row r="10" customHeight="1" spans="1:6">
      <c r="A10" s="12">
        <v>0.14</v>
      </c>
      <c r="B10" s="12">
        <v>830</v>
      </c>
      <c r="C10" s="12" t="s">
        <v>16</v>
      </c>
      <c r="D10" s="12">
        <v>8.685</v>
      </c>
      <c r="E10" s="12" t="s">
        <v>17</v>
      </c>
      <c r="F10" s="12" t="s">
        <v>8</v>
      </c>
    </row>
    <row r="11" customHeight="1" spans="1:6">
      <c r="A11" s="12">
        <v>0.14</v>
      </c>
      <c r="B11" s="12">
        <v>840</v>
      </c>
      <c r="C11" s="12" t="s">
        <v>13</v>
      </c>
      <c r="D11" s="12">
        <v>6.03</v>
      </c>
      <c r="E11" s="12" t="s">
        <v>18</v>
      </c>
      <c r="F11" s="12" t="s">
        <v>8</v>
      </c>
    </row>
    <row r="12" customHeight="1" spans="1:6">
      <c r="A12" s="12">
        <v>0.14</v>
      </c>
      <c r="B12" s="12">
        <v>841</v>
      </c>
      <c r="C12" s="12" t="s">
        <v>13</v>
      </c>
      <c r="D12" s="12">
        <v>6.135</v>
      </c>
      <c r="E12" s="12" t="s">
        <v>18</v>
      </c>
      <c r="F12" s="12" t="s">
        <v>8</v>
      </c>
    </row>
    <row r="13" customHeight="1" spans="1:6">
      <c r="A13" s="12">
        <v>0.14</v>
      </c>
      <c r="B13" s="12">
        <v>858</v>
      </c>
      <c r="C13" s="12" t="s">
        <v>13</v>
      </c>
      <c r="D13" s="12">
        <f>17.49+40.69-49.735</f>
        <v>8.44499999999999</v>
      </c>
      <c r="E13" s="12" t="s">
        <v>18</v>
      </c>
      <c r="F13" s="12" t="s">
        <v>8</v>
      </c>
    </row>
    <row r="14" customHeight="1" spans="1:6">
      <c r="A14" s="12">
        <v>0.14</v>
      </c>
      <c r="B14" s="12">
        <v>934</v>
      </c>
      <c r="C14" s="12" t="s">
        <v>19</v>
      </c>
      <c r="D14" s="12">
        <f>6.225+7.795</f>
        <v>14.02</v>
      </c>
      <c r="E14" s="12" t="s">
        <v>20</v>
      </c>
      <c r="F14" s="12" t="s">
        <v>8</v>
      </c>
    </row>
    <row r="15" customHeight="1" spans="1:6">
      <c r="A15" s="12">
        <v>0.15</v>
      </c>
      <c r="B15" s="12">
        <v>822</v>
      </c>
      <c r="C15" s="12" t="s">
        <v>21</v>
      </c>
      <c r="D15" s="12">
        <v>7</v>
      </c>
      <c r="E15" s="12" t="s">
        <v>22</v>
      </c>
      <c r="F15" s="12" t="s">
        <v>8</v>
      </c>
    </row>
    <row r="16" customHeight="1" spans="1:6">
      <c r="A16" s="12">
        <v>0.15</v>
      </c>
      <c r="B16" s="12">
        <v>860</v>
      </c>
      <c r="C16" s="12" t="s">
        <v>15</v>
      </c>
      <c r="D16" s="12">
        <v>7.73</v>
      </c>
      <c r="E16" s="12" t="s">
        <v>18</v>
      </c>
      <c r="F16" s="12" t="s">
        <v>8</v>
      </c>
    </row>
    <row r="17" customHeight="1" spans="1:6">
      <c r="A17" s="12">
        <v>0.15</v>
      </c>
      <c r="B17" s="12">
        <v>896</v>
      </c>
      <c r="C17" s="12" t="s">
        <v>19</v>
      </c>
      <c r="D17" s="12">
        <f>5.76+5.78+5.25+8.665+8.665+8.245+8.27+5.69+5.69+5.3-5.25-5.76+14.385+64.03+45.445</f>
        <v>180.165</v>
      </c>
      <c r="E17" s="12" t="s">
        <v>17</v>
      </c>
      <c r="F17" s="12" t="s">
        <v>8</v>
      </c>
    </row>
    <row r="18" customHeight="1" spans="1:6">
      <c r="A18" s="12">
        <v>0.15</v>
      </c>
      <c r="B18" s="12">
        <v>896</v>
      </c>
      <c r="C18" s="12" t="s">
        <v>19</v>
      </c>
      <c r="D18" s="12">
        <f>8.765+8.905</f>
        <v>17.67</v>
      </c>
      <c r="E18" s="12" t="s">
        <v>23</v>
      </c>
      <c r="F18" s="12" t="s">
        <v>8</v>
      </c>
    </row>
    <row r="19" customHeight="1" spans="1:6">
      <c r="A19" s="12">
        <v>0.15</v>
      </c>
      <c r="B19" s="12">
        <v>897</v>
      </c>
      <c r="C19" s="12" t="s">
        <v>19</v>
      </c>
      <c r="D19" s="12">
        <f>8.765+8.715+8.835+8.835+8.995+8.715</f>
        <v>52.86</v>
      </c>
      <c r="E19" s="12" t="s">
        <v>17</v>
      </c>
      <c r="F19" s="12" t="s">
        <v>8</v>
      </c>
    </row>
    <row r="20" customHeight="1" spans="1:6">
      <c r="A20" s="12">
        <v>0.15</v>
      </c>
      <c r="B20" s="12">
        <v>898</v>
      </c>
      <c r="C20" s="14" t="s">
        <v>24</v>
      </c>
      <c r="D20" s="12">
        <v>6.16</v>
      </c>
      <c r="E20" s="12" t="s">
        <v>17</v>
      </c>
      <c r="F20" s="12" t="s">
        <v>14</v>
      </c>
    </row>
    <row r="21" customHeight="1" spans="1:6">
      <c r="A21" s="12">
        <v>0.15</v>
      </c>
      <c r="B21" s="12">
        <v>903</v>
      </c>
      <c r="C21" s="12" t="s">
        <v>19</v>
      </c>
      <c r="D21" s="12">
        <f>8.455+8.535</f>
        <v>16.99</v>
      </c>
      <c r="E21" s="12" t="s">
        <v>25</v>
      </c>
      <c r="F21" s="12" t="s">
        <v>8</v>
      </c>
    </row>
    <row r="22" customHeight="1" spans="1:6">
      <c r="A22" s="12">
        <v>0.155</v>
      </c>
      <c r="B22" s="12">
        <v>897</v>
      </c>
      <c r="C22" s="12" t="s">
        <v>13</v>
      </c>
      <c r="D22" s="12">
        <v>9.425</v>
      </c>
      <c r="E22" s="12" t="s">
        <v>26</v>
      </c>
      <c r="F22" s="12" t="s">
        <v>8</v>
      </c>
    </row>
    <row r="23" customHeight="1" spans="1:6">
      <c r="A23" s="12">
        <v>0.15</v>
      </c>
      <c r="B23" s="12">
        <v>924</v>
      </c>
      <c r="C23" s="12" t="s">
        <v>9</v>
      </c>
      <c r="D23" s="12">
        <v>5.975</v>
      </c>
      <c r="E23" s="12" t="s">
        <v>18</v>
      </c>
      <c r="F23" s="12" t="s">
        <v>8</v>
      </c>
    </row>
    <row r="24" customHeight="1" spans="1:6">
      <c r="A24" s="14">
        <v>0.16</v>
      </c>
      <c r="B24" s="14">
        <v>820</v>
      </c>
      <c r="C24" s="14" t="s">
        <v>19</v>
      </c>
      <c r="D24" s="14">
        <v>9.7</v>
      </c>
      <c r="E24" s="27" t="s">
        <v>17</v>
      </c>
      <c r="F24" s="12" t="s">
        <v>8</v>
      </c>
    </row>
    <row r="25" customHeight="1" spans="1:6">
      <c r="A25" s="12">
        <v>0.16</v>
      </c>
      <c r="B25" s="12">
        <v>822</v>
      </c>
      <c r="C25" s="12" t="s">
        <v>27</v>
      </c>
      <c r="D25" s="12">
        <f>5.805+5.875+43.875+9.085</f>
        <v>64.64</v>
      </c>
      <c r="E25" s="12" t="s">
        <v>28</v>
      </c>
      <c r="F25" s="12" t="s">
        <v>8</v>
      </c>
    </row>
    <row r="26" customHeight="1" spans="1:6">
      <c r="A26" s="12">
        <v>0.16</v>
      </c>
      <c r="B26" s="12">
        <v>860</v>
      </c>
      <c r="C26" s="12" t="s">
        <v>9</v>
      </c>
      <c r="D26" s="12">
        <v>7.575</v>
      </c>
      <c r="E26" s="12" t="s">
        <v>17</v>
      </c>
      <c r="F26" s="12" t="s">
        <v>8</v>
      </c>
    </row>
    <row r="27" customHeight="1" spans="1:6">
      <c r="A27" s="12">
        <v>0.16</v>
      </c>
      <c r="B27" s="12">
        <v>862</v>
      </c>
      <c r="C27" s="12" t="s">
        <v>29</v>
      </c>
      <c r="D27" s="12">
        <f>7.965+8.915+59.52</f>
        <v>76.4</v>
      </c>
      <c r="E27" s="12" t="s">
        <v>30</v>
      </c>
      <c r="F27" s="12" t="s">
        <v>8</v>
      </c>
    </row>
    <row r="28" customHeight="1" spans="1:6">
      <c r="A28" s="12">
        <v>0.16</v>
      </c>
      <c r="B28" s="12">
        <v>863</v>
      </c>
      <c r="C28" s="12" t="s">
        <v>29</v>
      </c>
      <c r="D28" s="12">
        <f>5.825+8.345</f>
        <v>14.17</v>
      </c>
      <c r="E28" s="12" t="s">
        <v>30</v>
      </c>
      <c r="F28" s="12" t="s">
        <v>8</v>
      </c>
    </row>
    <row r="29" customHeight="1" spans="1:6">
      <c r="A29" s="12">
        <v>0.16</v>
      </c>
      <c r="B29" s="12">
        <v>863</v>
      </c>
      <c r="C29" s="12" t="s">
        <v>29</v>
      </c>
      <c r="D29" s="12">
        <f>25.27+3.475+3.965+3.475</f>
        <v>36.185</v>
      </c>
      <c r="E29" s="12" t="s">
        <v>30</v>
      </c>
      <c r="F29" s="12" t="s">
        <v>14</v>
      </c>
    </row>
    <row r="30" customHeight="1" spans="1:6">
      <c r="A30" s="12">
        <v>0.16</v>
      </c>
      <c r="B30" s="12">
        <v>867</v>
      </c>
      <c r="C30" s="12" t="s">
        <v>9</v>
      </c>
      <c r="D30" s="12">
        <v>8.805</v>
      </c>
      <c r="E30" s="12" t="s">
        <v>17</v>
      </c>
      <c r="F30" s="12" t="s">
        <v>8</v>
      </c>
    </row>
    <row r="31" customHeight="1" spans="1:6">
      <c r="A31" s="12">
        <v>0.16</v>
      </c>
      <c r="B31" s="12">
        <v>870</v>
      </c>
      <c r="C31" s="12" t="s">
        <v>15</v>
      </c>
      <c r="D31" s="12">
        <f>36.225-4.82-6.3-6.295-6.26</f>
        <v>12.55</v>
      </c>
      <c r="E31" s="12" t="s">
        <v>17</v>
      </c>
      <c r="F31" s="12" t="s">
        <v>8</v>
      </c>
    </row>
    <row r="32" customHeight="1" spans="1:6">
      <c r="A32" s="12">
        <v>0.16</v>
      </c>
      <c r="B32" s="12">
        <v>871</v>
      </c>
      <c r="C32" s="12" t="s">
        <v>15</v>
      </c>
      <c r="D32" s="12">
        <v>7.83</v>
      </c>
      <c r="E32" s="12" t="s">
        <v>17</v>
      </c>
      <c r="F32" s="12" t="s">
        <v>8</v>
      </c>
    </row>
    <row r="33" customHeight="1" spans="1:6">
      <c r="A33" s="12">
        <v>0.16</v>
      </c>
      <c r="B33" s="12">
        <v>875</v>
      </c>
      <c r="C33" s="12" t="s">
        <v>15</v>
      </c>
      <c r="D33" s="12">
        <v>5.525</v>
      </c>
      <c r="E33" s="12" t="s">
        <v>25</v>
      </c>
      <c r="F33" s="12" t="s">
        <v>8</v>
      </c>
    </row>
    <row r="34" customHeight="1" spans="1:6">
      <c r="A34" s="12">
        <v>0.16</v>
      </c>
      <c r="B34" s="12">
        <v>876</v>
      </c>
      <c r="C34" s="14" t="s">
        <v>19</v>
      </c>
      <c r="D34" s="12">
        <v>9.33</v>
      </c>
      <c r="E34" s="12" t="s">
        <v>30</v>
      </c>
      <c r="F34" s="12" t="s">
        <v>8</v>
      </c>
    </row>
    <row r="35" customHeight="1" spans="1:6">
      <c r="A35" s="12">
        <v>0.16</v>
      </c>
      <c r="B35" s="12">
        <v>896</v>
      </c>
      <c r="C35" s="14" t="s">
        <v>19</v>
      </c>
      <c r="D35" s="12">
        <f>8.575+5.98</f>
        <v>14.555</v>
      </c>
      <c r="E35" s="12" t="s">
        <v>17</v>
      </c>
      <c r="F35" s="12" t="s">
        <v>14</v>
      </c>
    </row>
    <row r="36" customHeight="1" spans="1:6">
      <c r="A36" s="12">
        <v>0.16</v>
      </c>
      <c r="B36" s="12">
        <v>897</v>
      </c>
      <c r="C36" s="14" t="s">
        <v>19</v>
      </c>
      <c r="D36" s="12">
        <v>19.395</v>
      </c>
      <c r="E36" s="12" t="s">
        <v>17</v>
      </c>
      <c r="F36" s="12" t="s">
        <v>8</v>
      </c>
    </row>
    <row r="37" customHeight="1" spans="1:6">
      <c r="A37" s="12">
        <v>0.16</v>
      </c>
      <c r="B37" s="12">
        <v>897</v>
      </c>
      <c r="C37" s="14" t="s">
        <v>19</v>
      </c>
      <c r="D37" s="12">
        <f>6.345+6.435+6.475</f>
        <v>19.255</v>
      </c>
      <c r="E37" s="12" t="s">
        <v>17</v>
      </c>
      <c r="F37" s="12" t="s">
        <v>14</v>
      </c>
    </row>
    <row r="38" customHeight="1" spans="1:6">
      <c r="A38" s="12">
        <v>0.16</v>
      </c>
      <c r="B38" s="12">
        <v>908</v>
      </c>
      <c r="C38" s="12" t="s">
        <v>24</v>
      </c>
      <c r="D38" s="12">
        <v>6.425</v>
      </c>
      <c r="E38" s="12" t="s">
        <v>31</v>
      </c>
      <c r="F38" s="12" t="s">
        <v>8</v>
      </c>
    </row>
    <row r="39" customHeight="1" spans="1:6">
      <c r="A39" s="12">
        <v>0.16</v>
      </c>
      <c r="B39" s="12">
        <v>914</v>
      </c>
      <c r="C39" s="12" t="s">
        <v>13</v>
      </c>
      <c r="D39" s="12">
        <f>5.755+5.765</f>
        <v>11.52</v>
      </c>
      <c r="E39" s="12" t="s">
        <v>17</v>
      </c>
      <c r="F39" s="12" t="s">
        <v>8</v>
      </c>
    </row>
    <row r="40" customHeight="1" spans="1:6">
      <c r="A40" s="12">
        <v>0.16</v>
      </c>
      <c r="B40" s="12">
        <v>926</v>
      </c>
      <c r="C40" s="12" t="s">
        <v>13</v>
      </c>
      <c r="D40" s="12">
        <v>6.095</v>
      </c>
      <c r="E40" s="12" t="s">
        <v>31</v>
      </c>
      <c r="F40" s="12" t="s">
        <v>8</v>
      </c>
    </row>
    <row r="41" customHeight="1" spans="1:6">
      <c r="A41" s="12">
        <v>0.17</v>
      </c>
      <c r="B41" s="12">
        <v>806</v>
      </c>
      <c r="C41" s="12" t="s">
        <v>32</v>
      </c>
      <c r="D41" s="12">
        <v>7.545</v>
      </c>
      <c r="E41" s="12" t="s">
        <v>30</v>
      </c>
      <c r="F41" s="12" t="s">
        <v>8</v>
      </c>
    </row>
    <row r="42" customHeight="1" spans="1:6">
      <c r="A42" s="12">
        <v>0.17</v>
      </c>
      <c r="B42" s="12">
        <v>820</v>
      </c>
      <c r="C42" s="12" t="s">
        <v>19</v>
      </c>
      <c r="D42" s="12">
        <f>8.315+8.445+6.335+8.445+8.975+6.385+8.2</f>
        <v>55.1</v>
      </c>
      <c r="E42" s="12" t="s">
        <v>17</v>
      </c>
      <c r="F42" s="12" t="s">
        <v>8</v>
      </c>
    </row>
    <row r="43" customHeight="1" spans="1:6">
      <c r="A43" s="12">
        <v>0.17</v>
      </c>
      <c r="B43" s="12">
        <v>834</v>
      </c>
      <c r="C43" s="12" t="s">
        <v>9</v>
      </c>
      <c r="D43" s="12">
        <v>7.495</v>
      </c>
      <c r="E43" s="12" t="s">
        <v>17</v>
      </c>
      <c r="F43" s="12" t="s">
        <v>8</v>
      </c>
    </row>
    <row r="44" customHeight="1" spans="1:6">
      <c r="A44" s="12">
        <v>0.17</v>
      </c>
      <c r="B44" s="12">
        <v>866</v>
      </c>
      <c r="C44" s="12" t="s">
        <v>24</v>
      </c>
      <c r="D44" s="12">
        <v>8.505</v>
      </c>
      <c r="E44" s="12" t="s">
        <v>30</v>
      </c>
      <c r="F44" s="12" t="s">
        <v>8</v>
      </c>
    </row>
    <row r="45" customHeight="1" spans="1:6">
      <c r="A45" s="12">
        <v>0.17</v>
      </c>
      <c r="B45" s="12">
        <v>867</v>
      </c>
      <c r="C45" s="12" t="s">
        <v>24</v>
      </c>
      <c r="D45" s="12">
        <f>8.535+8.455+8.315</f>
        <v>25.305</v>
      </c>
      <c r="E45" s="12" t="s">
        <v>30</v>
      </c>
      <c r="F45" s="12" t="s">
        <v>8</v>
      </c>
    </row>
    <row r="46" customHeight="1" spans="1:6">
      <c r="A46" s="12">
        <v>0.17</v>
      </c>
      <c r="B46" s="12">
        <v>868</v>
      </c>
      <c r="C46" s="12" t="s">
        <v>9</v>
      </c>
      <c r="D46" s="12">
        <v>9</v>
      </c>
      <c r="E46" s="12" t="s">
        <v>17</v>
      </c>
      <c r="F46" s="12" t="s">
        <v>8</v>
      </c>
    </row>
    <row r="47" customHeight="1" spans="1:6">
      <c r="A47" s="12">
        <v>0.17</v>
      </c>
      <c r="B47" s="12">
        <v>892</v>
      </c>
      <c r="C47" s="12" t="s">
        <v>33</v>
      </c>
      <c r="D47" s="12">
        <f>6.255+5.46</f>
        <v>11.715</v>
      </c>
      <c r="E47" s="12" t="s">
        <v>34</v>
      </c>
      <c r="F47" s="12" t="s">
        <v>8</v>
      </c>
    </row>
    <row r="48" customHeight="1" spans="1:6">
      <c r="A48" s="12">
        <v>0.17</v>
      </c>
      <c r="B48" s="12">
        <v>895</v>
      </c>
      <c r="C48" s="14" t="s">
        <v>35</v>
      </c>
      <c r="D48" s="12">
        <f>8.24+9.86+9.88+17.28</f>
        <v>45.26</v>
      </c>
      <c r="E48" s="27" t="s">
        <v>18</v>
      </c>
      <c r="F48" s="12" t="s">
        <v>8</v>
      </c>
    </row>
    <row r="49" customHeight="1" spans="1:6">
      <c r="A49" s="12">
        <v>0.17</v>
      </c>
      <c r="B49" s="12">
        <v>897</v>
      </c>
      <c r="C49" s="12" t="s">
        <v>13</v>
      </c>
      <c r="D49" s="12">
        <v>5.925</v>
      </c>
      <c r="E49" s="12" t="s">
        <v>17</v>
      </c>
      <c r="F49" s="12" t="s">
        <v>8</v>
      </c>
    </row>
    <row r="50" customHeight="1" spans="1:6">
      <c r="A50" s="12">
        <v>0.17</v>
      </c>
      <c r="B50" s="12">
        <v>900</v>
      </c>
      <c r="C50" s="12" t="s">
        <v>6</v>
      </c>
      <c r="D50" s="12">
        <v>6.385</v>
      </c>
      <c r="E50" s="12" t="s">
        <v>17</v>
      </c>
      <c r="F50" s="12" t="s">
        <v>8</v>
      </c>
    </row>
    <row r="51" customHeight="1" spans="1:6">
      <c r="A51" s="12">
        <v>0.17</v>
      </c>
      <c r="B51" s="12">
        <v>900</v>
      </c>
      <c r="C51" s="12" t="s">
        <v>15</v>
      </c>
      <c r="D51" s="12">
        <f>12.72+19.825</f>
        <v>32.545</v>
      </c>
      <c r="E51" s="12" t="s">
        <v>17</v>
      </c>
      <c r="F51" s="12" t="s">
        <v>8</v>
      </c>
    </row>
    <row r="52" customHeight="1" spans="1:6">
      <c r="A52" s="12">
        <v>0.17</v>
      </c>
      <c r="B52" s="12">
        <v>900</v>
      </c>
      <c r="C52" s="12" t="s">
        <v>15</v>
      </c>
      <c r="D52" s="12">
        <v>3.405</v>
      </c>
      <c r="E52" s="12" t="s">
        <v>17</v>
      </c>
      <c r="F52" s="12" t="s">
        <v>14</v>
      </c>
    </row>
    <row r="53" customHeight="1" spans="1:6">
      <c r="A53" s="12">
        <v>0.17</v>
      </c>
      <c r="B53" s="12">
        <v>900</v>
      </c>
      <c r="C53" s="12" t="s">
        <v>36</v>
      </c>
      <c r="D53" s="12">
        <f>5.055+6.385+6.405+6.465+6.065</f>
        <v>30.375</v>
      </c>
      <c r="E53" s="12" t="s">
        <v>17</v>
      </c>
      <c r="F53" s="12" t="s">
        <v>8</v>
      </c>
    </row>
    <row r="54" customHeight="1" spans="1:6">
      <c r="A54" s="12">
        <v>0.17</v>
      </c>
      <c r="B54" s="12">
        <v>901</v>
      </c>
      <c r="C54" s="12" t="s">
        <v>36</v>
      </c>
      <c r="D54" s="12">
        <f>6.455+6.415</f>
        <v>12.87</v>
      </c>
      <c r="E54" s="12" t="s">
        <v>17</v>
      </c>
      <c r="F54" s="12" t="s">
        <v>8</v>
      </c>
    </row>
    <row r="55" customHeight="1" spans="1:6">
      <c r="A55" s="12">
        <v>0.17</v>
      </c>
      <c r="B55" s="12">
        <v>917</v>
      </c>
      <c r="C55" s="12" t="s">
        <v>13</v>
      </c>
      <c r="D55" s="12">
        <v>7.4</v>
      </c>
      <c r="E55" s="12" t="s">
        <v>17</v>
      </c>
      <c r="F55" s="12" t="s">
        <v>8</v>
      </c>
    </row>
    <row r="56" customHeight="1" spans="1:6">
      <c r="A56" s="12">
        <v>0.17</v>
      </c>
      <c r="B56" s="12">
        <v>919</v>
      </c>
      <c r="C56" s="12" t="s">
        <v>15</v>
      </c>
      <c r="D56" s="12">
        <f>6.165+6.285</f>
        <v>12.45</v>
      </c>
      <c r="E56" s="12" t="s">
        <v>18</v>
      </c>
      <c r="F56" s="12" t="s">
        <v>8</v>
      </c>
    </row>
    <row r="57" customHeight="1" spans="1:6">
      <c r="A57" s="12">
        <v>0.17</v>
      </c>
      <c r="B57" s="12">
        <v>925</v>
      </c>
      <c r="C57" s="12" t="s">
        <v>35</v>
      </c>
      <c r="D57" s="12">
        <v>6.05</v>
      </c>
      <c r="E57" s="12" t="s">
        <v>30</v>
      </c>
      <c r="F57" s="12" t="s">
        <v>8</v>
      </c>
    </row>
    <row r="58" customHeight="1" spans="1:6">
      <c r="A58" s="12">
        <v>0.17</v>
      </c>
      <c r="B58" s="12">
        <v>926</v>
      </c>
      <c r="C58" s="12" t="s">
        <v>6</v>
      </c>
      <c r="D58" s="12">
        <f>6.435+5.965</f>
        <v>12.4</v>
      </c>
      <c r="E58" s="12" t="s">
        <v>30</v>
      </c>
      <c r="F58" s="12" t="s">
        <v>8</v>
      </c>
    </row>
    <row r="59" customHeight="1" spans="1:6">
      <c r="A59" s="12">
        <v>0.17</v>
      </c>
      <c r="B59" s="12">
        <v>927</v>
      </c>
      <c r="C59" s="12" t="s">
        <v>6</v>
      </c>
      <c r="D59" s="12">
        <f>5.615+7.565</f>
        <v>13.18</v>
      </c>
      <c r="E59" s="12" t="s">
        <v>30</v>
      </c>
      <c r="F59" s="12" t="s">
        <v>8</v>
      </c>
    </row>
    <row r="60" customHeight="1" spans="1:6">
      <c r="A60" s="12">
        <v>0.17</v>
      </c>
      <c r="B60" s="12">
        <v>928</v>
      </c>
      <c r="C60" s="12" t="s">
        <v>33</v>
      </c>
      <c r="D60" s="12">
        <f>6.165+6.465+5.935+6.105</f>
        <v>24.67</v>
      </c>
      <c r="E60" s="12" t="s">
        <v>34</v>
      </c>
      <c r="F60" s="12" t="s">
        <v>8</v>
      </c>
    </row>
    <row r="61" customHeight="1" spans="1:6">
      <c r="A61" s="12">
        <v>0.17</v>
      </c>
      <c r="B61" s="12">
        <v>952</v>
      </c>
      <c r="C61" s="12" t="s">
        <v>37</v>
      </c>
      <c r="D61" s="12">
        <f>8.995+8.985</f>
        <v>17.98</v>
      </c>
      <c r="E61" s="12" t="s">
        <v>18</v>
      </c>
      <c r="F61" s="12" t="s">
        <v>8</v>
      </c>
    </row>
    <row r="62" customHeight="1" spans="1:6">
      <c r="A62" s="12">
        <v>0.17</v>
      </c>
      <c r="B62" s="12">
        <v>955</v>
      </c>
      <c r="C62" s="12" t="s">
        <v>6</v>
      </c>
      <c r="D62" s="12">
        <f>4.81+16.06</f>
        <v>20.87</v>
      </c>
      <c r="E62" s="12" t="s">
        <v>17</v>
      </c>
      <c r="F62" s="12" t="s">
        <v>8</v>
      </c>
    </row>
    <row r="63" customHeight="1" spans="1:6">
      <c r="A63" s="12">
        <v>0.17</v>
      </c>
      <c r="B63" s="12">
        <v>957</v>
      </c>
      <c r="C63" s="12" t="s">
        <v>38</v>
      </c>
      <c r="D63" s="12">
        <v>9.79</v>
      </c>
      <c r="E63" s="12" t="s">
        <v>30</v>
      </c>
      <c r="F63" s="12" t="s">
        <v>8</v>
      </c>
    </row>
    <row r="64" customHeight="1" spans="1:6">
      <c r="A64" s="12">
        <v>0.17</v>
      </c>
      <c r="B64" s="12">
        <v>960</v>
      </c>
      <c r="C64" s="12" t="s">
        <v>36</v>
      </c>
      <c r="D64" s="12">
        <f>8.37+7.07+18.06</f>
        <v>33.5</v>
      </c>
      <c r="E64" s="12" t="s">
        <v>39</v>
      </c>
      <c r="F64" s="12" t="s">
        <v>8</v>
      </c>
    </row>
    <row r="65" customHeight="1" spans="1:6">
      <c r="A65" s="12">
        <v>0.17</v>
      </c>
      <c r="B65" s="12">
        <v>960</v>
      </c>
      <c r="C65" s="12" t="s">
        <v>36</v>
      </c>
      <c r="D65" s="12">
        <v>9.32</v>
      </c>
      <c r="E65" s="12" t="s">
        <v>18</v>
      </c>
      <c r="F65" s="12" t="s">
        <v>14</v>
      </c>
    </row>
    <row r="66" customHeight="1" spans="1:6">
      <c r="A66" s="12">
        <v>0.17</v>
      </c>
      <c r="B66" s="12">
        <v>981</v>
      </c>
      <c r="C66" s="12" t="s">
        <v>37</v>
      </c>
      <c r="D66" s="12">
        <v>5.545</v>
      </c>
      <c r="E66" s="12" t="s">
        <v>17</v>
      </c>
      <c r="F66" s="12" t="s">
        <v>8</v>
      </c>
    </row>
    <row r="67" customHeight="1" spans="1:6">
      <c r="A67" s="12">
        <v>0.17</v>
      </c>
      <c r="B67" s="12">
        <v>981</v>
      </c>
      <c r="C67" s="12" t="s">
        <v>37</v>
      </c>
      <c r="D67" s="12">
        <v>3.15</v>
      </c>
      <c r="E67" s="12" t="s">
        <v>17</v>
      </c>
      <c r="F67" s="12" t="s">
        <v>14</v>
      </c>
    </row>
    <row r="68" customHeight="1" spans="1:6">
      <c r="A68" s="12">
        <v>0.17</v>
      </c>
      <c r="B68" s="12">
        <v>994</v>
      </c>
      <c r="C68" s="12" t="s">
        <v>6</v>
      </c>
      <c r="D68" s="12">
        <f>5.75+9.135</f>
        <v>14.885</v>
      </c>
      <c r="E68" s="12" t="s">
        <v>17</v>
      </c>
      <c r="F68" s="12" t="s">
        <v>8</v>
      </c>
    </row>
    <row r="69" customHeight="1" spans="1:6">
      <c r="A69" s="12">
        <v>0.17</v>
      </c>
      <c r="B69" s="12">
        <v>1000</v>
      </c>
      <c r="C69" s="12" t="s">
        <v>36</v>
      </c>
      <c r="D69" s="12">
        <v>2.68</v>
      </c>
      <c r="E69" s="12" t="s">
        <v>18</v>
      </c>
      <c r="F69" s="12" t="s">
        <v>8</v>
      </c>
    </row>
    <row r="70" customHeight="1" spans="1:6">
      <c r="A70" s="12">
        <v>0.18</v>
      </c>
      <c r="B70" s="12">
        <v>792</v>
      </c>
      <c r="C70" s="12" t="s">
        <v>37</v>
      </c>
      <c r="D70" s="12">
        <f>8.19+8.28+7.88</f>
        <v>24.35</v>
      </c>
      <c r="E70" s="12" t="s">
        <v>17</v>
      </c>
      <c r="F70" s="12" t="s">
        <v>8</v>
      </c>
    </row>
    <row r="71" customHeight="1" spans="1:6">
      <c r="A71" s="12">
        <v>0.18</v>
      </c>
      <c r="B71" s="12">
        <v>795</v>
      </c>
      <c r="C71" s="12" t="s">
        <v>40</v>
      </c>
      <c r="D71" s="12">
        <v>7.86</v>
      </c>
      <c r="E71" s="12" t="s">
        <v>30</v>
      </c>
      <c r="F71" s="12" t="s">
        <v>8</v>
      </c>
    </row>
    <row r="72" ht="18.75" customHeight="1" spans="1:6">
      <c r="A72" s="12">
        <v>0.18</v>
      </c>
      <c r="B72" s="12">
        <v>796</v>
      </c>
      <c r="C72" s="12" t="s">
        <v>40</v>
      </c>
      <c r="D72" s="12">
        <v>5.7</v>
      </c>
      <c r="E72" s="12" t="s">
        <v>30</v>
      </c>
      <c r="F72" s="12" t="s">
        <v>8</v>
      </c>
    </row>
    <row r="73" ht="18.75" customHeight="1" spans="1:6">
      <c r="A73" s="12">
        <v>0.18</v>
      </c>
      <c r="B73" s="12">
        <v>805</v>
      </c>
      <c r="C73" s="12" t="s">
        <v>41</v>
      </c>
      <c r="D73" s="12">
        <v>8.15</v>
      </c>
      <c r="E73" s="12" t="s">
        <v>17</v>
      </c>
      <c r="F73" s="12" t="s">
        <v>8</v>
      </c>
    </row>
    <row r="74" customHeight="1" spans="1:6">
      <c r="A74" s="12">
        <v>0.185</v>
      </c>
      <c r="B74" s="12">
        <v>816</v>
      </c>
      <c r="C74" s="12" t="s">
        <v>42</v>
      </c>
      <c r="D74" s="12">
        <f>5.69+8.435</f>
        <v>14.125</v>
      </c>
      <c r="E74" s="12" t="s">
        <v>18</v>
      </c>
      <c r="F74" s="12" t="s">
        <v>8</v>
      </c>
    </row>
    <row r="75" customHeight="1" spans="1:6">
      <c r="A75" s="12">
        <v>0.18</v>
      </c>
      <c r="B75" s="12">
        <v>824</v>
      </c>
      <c r="C75" s="12" t="s">
        <v>42</v>
      </c>
      <c r="D75" s="12">
        <v>5.39</v>
      </c>
      <c r="E75" s="12" t="s">
        <v>30</v>
      </c>
      <c r="F75" s="12" t="s">
        <v>8</v>
      </c>
    </row>
    <row r="76" customHeight="1" spans="1:6">
      <c r="A76" s="12">
        <v>0.18</v>
      </c>
      <c r="B76" s="12">
        <v>850</v>
      </c>
      <c r="C76" s="12" t="s">
        <v>6</v>
      </c>
      <c r="D76" s="12">
        <v>8.54</v>
      </c>
      <c r="E76" s="12" t="s">
        <v>43</v>
      </c>
      <c r="F76" s="12" t="s">
        <v>8</v>
      </c>
    </row>
    <row r="77" customHeight="1" spans="1:6">
      <c r="A77" s="12">
        <v>0.18</v>
      </c>
      <c r="B77" s="12">
        <v>851</v>
      </c>
      <c r="C77" s="12" t="s">
        <v>44</v>
      </c>
      <c r="D77" s="12">
        <f>8.11+8.01+7.28</f>
        <v>23.4</v>
      </c>
      <c r="E77" s="12" t="s">
        <v>17</v>
      </c>
      <c r="F77" s="12" t="s">
        <v>8</v>
      </c>
    </row>
    <row r="78" customHeight="1" spans="1:6">
      <c r="A78" s="12">
        <v>0.18</v>
      </c>
      <c r="B78" s="12">
        <v>851</v>
      </c>
      <c r="C78" s="12" t="s">
        <v>6</v>
      </c>
      <c r="D78" s="12">
        <v>8.51</v>
      </c>
      <c r="E78" s="12" t="s">
        <v>43</v>
      </c>
      <c r="F78" s="12" t="s">
        <v>8</v>
      </c>
    </row>
    <row r="79" customHeight="1" spans="1:6">
      <c r="A79" s="12">
        <v>0.18</v>
      </c>
      <c r="B79" s="12">
        <v>859</v>
      </c>
      <c r="C79" s="12" t="s">
        <v>35</v>
      </c>
      <c r="D79" s="12">
        <v>9.37</v>
      </c>
      <c r="E79" s="12" t="s">
        <v>34</v>
      </c>
      <c r="F79" s="12" t="s">
        <v>8</v>
      </c>
    </row>
    <row r="80" customHeight="1" spans="1:6">
      <c r="A80" s="12">
        <v>0.18</v>
      </c>
      <c r="B80" s="12">
        <v>902</v>
      </c>
      <c r="C80" s="12" t="s">
        <v>32</v>
      </c>
      <c r="D80" s="12">
        <v>2.022</v>
      </c>
      <c r="E80" s="12" t="s">
        <v>45</v>
      </c>
      <c r="F80" s="12" t="s">
        <v>8</v>
      </c>
    </row>
    <row r="81" customHeight="1" spans="1:7">
      <c r="A81" s="12">
        <v>0.18</v>
      </c>
      <c r="B81" s="12">
        <v>906</v>
      </c>
      <c r="C81" s="12" t="s">
        <v>32</v>
      </c>
      <c r="D81" s="12">
        <v>18.31</v>
      </c>
      <c r="E81" s="12" t="s">
        <v>18</v>
      </c>
      <c r="F81" s="12" t="s">
        <v>8</v>
      </c>
    </row>
    <row r="82" customHeight="1" spans="1:7">
      <c r="A82" s="12">
        <v>0.18</v>
      </c>
      <c r="B82" s="12">
        <v>922</v>
      </c>
      <c r="C82" s="12" t="s">
        <v>19</v>
      </c>
      <c r="D82" s="12">
        <f>5.865+5.855</f>
        <v>11.72</v>
      </c>
      <c r="E82" s="12" t="s">
        <v>30</v>
      </c>
      <c r="F82" s="12" t="s">
        <v>8</v>
      </c>
    </row>
    <row r="83" customHeight="1" spans="1:7">
      <c r="A83" s="12">
        <v>0.18</v>
      </c>
      <c r="B83" s="12">
        <v>924</v>
      </c>
      <c r="C83" s="12" t="s">
        <v>6</v>
      </c>
      <c r="D83" s="12">
        <v>3.2</v>
      </c>
      <c r="E83" s="12" t="s">
        <v>17</v>
      </c>
      <c r="F83" s="12" t="s">
        <v>14</v>
      </c>
      <c r="G83" s="26" t="s">
        <v>46</v>
      </c>
    </row>
    <row r="84" customHeight="1" spans="1:7">
      <c r="A84" s="12">
        <v>0.18</v>
      </c>
      <c r="B84" s="12">
        <v>926</v>
      </c>
      <c r="C84" s="12" t="s">
        <v>40</v>
      </c>
      <c r="D84" s="12">
        <v>6.16</v>
      </c>
      <c r="E84" s="12" t="s">
        <v>17</v>
      </c>
      <c r="F84" s="12" t="s">
        <v>8</v>
      </c>
    </row>
    <row r="85" customHeight="1" spans="1:7">
      <c r="A85" s="12">
        <v>0.18</v>
      </c>
      <c r="B85" s="12">
        <v>926</v>
      </c>
      <c r="C85" s="12" t="s">
        <v>35</v>
      </c>
      <c r="D85" s="12">
        <v>3.1</v>
      </c>
      <c r="E85" s="12" t="s">
        <v>47</v>
      </c>
      <c r="F85" s="12" t="s">
        <v>8</v>
      </c>
    </row>
    <row r="86" customHeight="1" spans="1:7">
      <c r="A86" s="12">
        <v>0.18</v>
      </c>
      <c r="B86" s="12">
        <v>927</v>
      </c>
      <c r="C86" s="12" t="s">
        <v>35</v>
      </c>
      <c r="D86" s="12">
        <v>9.145</v>
      </c>
      <c r="E86" s="12" t="s">
        <v>47</v>
      </c>
      <c r="F86" s="12" t="s">
        <v>8</v>
      </c>
    </row>
    <row r="87" customHeight="1" spans="1:7">
      <c r="A87" s="12">
        <v>0.18</v>
      </c>
      <c r="B87" s="12">
        <v>932</v>
      </c>
      <c r="C87" s="12" t="s">
        <v>35</v>
      </c>
      <c r="D87" s="12">
        <v>8.265</v>
      </c>
      <c r="E87" s="12" t="s">
        <v>30</v>
      </c>
      <c r="F87" s="12" t="s">
        <v>8</v>
      </c>
    </row>
    <row r="88" customHeight="1" spans="1:7">
      <c r="A88" s="12">
        <v>0.18</v>
      </c>
      <c r="B88" s="12">
        <v>933</v>
      </c>
      <c r="C88" s="12" t="s">
        <v>35</v>
      </c>
      <c r="D88" s="12">
        <f>8.575+7.23</f>
        <v>15.805</v>
      </c>
      <c r="E88" s="12" t="s">
        <v>30</v>
      </c>
      <c r="F88" s="12" t="s">
        <v>8</v>
      </c>
    </row>
    <row r="89" customHeight="1" spans="1:7">
      <c r="A89" s="12">
        <v>0.18</v>
      </c>
      <c r="B89" s="12">
        <v>947</v>
      </c>
      <c r="C89" s="12" t="s">
        <v>6</v>
      </c>
      <c r="D89" s="12">
        <v>8.22</v>
      </c>
      <c r="E89" s="12" t="s">
        <v>20</v>
      </c>
      <c r="F89" s="12" t="s">
        <v>8</v>
      </c>
    </row>
    <row r="90" customHeight="1" spans="1:7">
      <c r="A90" s="12">
        <v>0.18</v>
      </c>
      <c r="B90" s="12">
        <v>950</v>
      </c>
      <c r="C90" s="12" t="s">
        <v>32</v>
      </c>
      <c r="D90" s="12">
        <v>3.95</v>
      </c>
      <c r="E90" s="12" t="s">
        <v>48</v>
      </c>
      <c r="F90" s="12" t="s">
        <v>8</v>
      </c>
    </row>
    <row r="91" customHeight="1" spans="1:7">
      <c r="A91" s="12">
        <v>0.18</v>
      </c>
      <c r="B91" s="12">
        <v>956</v>
      </c>
      <c r="C91" s="12" t="s">
        <v>49</v>
      </c>
      <c r="D91" s="12">
        <v>8.8</v>
      </c>
      <c r="E91" s="12" t="s">
        <v>18</v>
      </c>
      <c r="F91" s="12" t="s">
        <v>8</v>
      </c>
    </row>
    <row r="92" customHeight="1" spans="1:7">
      <c r="A92" s="12">
        <v>0.18</v>
      </c>
      <c r="B92" s="12">
        <v>963</v>
      </c>
      <c r="C92" s="12" t="s">
        <v>50</v>
      </c>
      <c r="D92" s="12">
        <v>9.36</v>
      </c>
      <c r="E92" s="12" t="s">
        <v>43</v>
      </c>
      <c r="F92" s="12" t="s">
        <v>8</v>
      </c>
    </row>
    <row r="93" customHeight="1" spans="1:7">
      <c r="A93" s="12">
        <v>0.18</v>
      </c>
      <c r="B93" s="12">
        <v>970</v>
      </c>
      <c r="C93" s="12" t="s">
        <v>35</v>
      </c>
      <c r="D93" s="12">
        <v>9.64</v>
      </c>
      <c r="E93" s="12" t="s">
        <v>51</v>
      </c>
      <c r="F93" s="12" t="s">
        <v>8</v>
      </c>
    </row>
    <row r="94" customHeight="1" spans="1:7">
      <c r="A94" s="12">
        <v>0.18</v>
      </c>
      <c r="B94" s="12">
        <v>970</v>
      </c>
      <c r="C94" s="12" t="s">
        <v>35</v>
      </c>
      <c r="D94" s="12">
        <v>4.99</v>
      </c>
      <c r="E94" s="12" t="s">
        <v>52</v>
      </c>
      <c r="F94" s="12" t="s">
        <v>8</v>
      </c>
    </row>
    <row r="95" customHeight="1" spans="1:7">
      <c r="A95" s="12">
        <v>0.18</v>
      </c>
      <c r="B95" s="12">
        <v>980</v>
      </c>
      <c r="C95" s="12" t="s">
        <v>35</v>
      </c>
      <c r="D95" s="12">
        <f>5.3+5.995</f>
        <v>11.295</v>
      </c>
      <c r="E95" s="12" t="s">
        <v>17</v>
      </c>
      <c r="F95" s="12" t="s">
        <v>8</v>
      </c>
    </row>
    <row r="96" customHeight="1" spans="1:7">
      <c r="A96" s="12">
        <v>0.18</v>
      </c>
      <c r="B96" s="12">
        <v>994</v>
      </c>
      <c r="C96" s="12" t="s">
        <v>6</v>
      </c>
      <c r="D96" s="12">
        <v>7.27</v>
      </c>
      <c r="E96" s="12" t="s">
        <v>17</v>
      </c>
      <c r="F96" s="12" t="s">
        <v>8</v>
      </c>
    </row>
    <row r="97" customHeight="1" spans="1:6">
      <c r="A97" s="12">
        <v>0.18</v>
      </c>
      <c r="B97" s="12">
        <v>1035</v>
      </c>
      <c r="C97" s="12" t="s">
        <v>32</v>
      </c>
      <c r="D97" s="12">
        <v>6.535</v>
      </c>
      <c r="E97" s="12" t="s">
        <v>18</v>
      </c>
      <c r="F97" s="12" t="s">
        <v>8</v>
      </c>
    </row>
    <row r="98" customHeight="1" spans="1:6">
      <c r="A98" s="12">
        <v>0.18</v>
      </c>
      <c r="B98" s="12">
        <v>1035</v>
      </c>
      <c r="C98" s="12" t="s">
        <v>32</v>
      </c>
      <c r="D98" s="12">
        <v>6.18</v>
      </c>
      <c r="E98" s="12" t="s">
        <v>31</v>
      </c>
      <c r="F98" s="12" t="s">
        <v>8</v>
      </c>
    </row>
    <row r="99" customHeight="1" spans="1:6">
      <c r="A99" s="12">
        <v>0.18</v>
      </c>
      <c r="B99" s="12">
        <v>1036</v>
      </c>
      <c r="C99" s="12" t="s">
        <v>32</v>
      </c>
      <c r="D99" s="12">
        <v>6.23</v>
      </c>
      <c r="E99" s="12" t="s">
        <v>31</v>
      </c>
      <c r="F99" s="12" t="s">
        <v>8</v>
      </c>
    </row>
    <row r="100" customHeight="1" spans="1:6">
      <c r="A100" s="12">
        <v>0.18</v>
      </c>
      <c r="B100" s="12">
        <v>1035</v>
      </c>
      <c r="C100" s="12" t="s">
        <v>49</v>
      </c>
      <c r="D100" s="12">
        <v>6.6</v>
      </c>
      <c r="E100" s="12" t="s">
        <v>30</v>
      </c>
      <c r="F100" s="12" t="s">
        <v>14</v>
      </c>
    </row>
    <row r="101" customHeight="1" spans="1:6">
      <c r="A101" s="12">
        <v>0.18</v>
      </c>
      <c r="B101" s="12">
        <v>1041</v>
      </c>
      <c r="C101" s="12" t="s">
        <v>32</v>
      </c>
      <c r="D101" s="12">
        <v>8.37</v>
      </c>
      <c r="E101" s="12" t="s">
        <v>30</v>
      </c>
      <c r="F101" s="12" t="s">
        <v>8</v>
      </c>
    </row>
    <row r="102" customHeight="1" spans="1:6">
      <c r="A102" s="12">
        <v>0.19</v>
      </c>
      <c r="B102" s="12">
        <v>740</v>
      </c>
      <c r="C102" s="12" t="s">
        <v>49</v>
      </c>
      <c r="D102" s="12">
        <v>16.08</v>
      </c>
      <c r="E102" s="12" t="s">
        <v>53</v>
      </c>
      <c r="F102" s="12" t="s">
        <v>8</v>
      </c>
    </row>
    <row r="103" customHeight="1" spans="1:6">
      <c r="A103" s="12">
        <v>0.19</v>
      </c>
      <c r="B103" s="12">
        <v>740</v>
      </c>
      <c r="C103" s="12" t="s">
        <v>49</v>
      </c>
      <c r="D103" s="12">
        <f>7.98+8.03</f>
        <v>16.01</v>
      </c>
      <c r="E103" s="12" t="s">
        <v>20</v>
      </c>
      <c r="F103" s="12" t="s">
        <v>8</v>
      </c>
    </row>
    <row r="104" customHeight="1" spans="1:6">
      <c r="A104" s="12">
        <v>0.19</v>
      </c>
      <c r="B104" s="12">
        <v>740</v>
      </c>
      <c r="C104" s="12" t="s">
        <v>49</v>
      </c>
      <c r="D104" s="12">
        <v>8.25</v>
      </c>
      <c r="E104" s="12" t="s">
        <v>20</v>
      </c>
      <c r="F104" s="12" t="s">
        <v>8</v>
      </c>
    </row>
    <row r="105" customHeight="1" spans="1:6">
      <c r="A105" s="12">
        <v>0.19</v>
      </c>
      <c r="B105" s="12">
        <v>772</v>
      </c>
      <c r="C105" s="12" t="s">
        <v>40</v>
      </c>
      <c r="D105" s="12">
        <v>8.29</v>
      </c>
      <c r="E105" s="12" t="s">
        <v>17</v>
      </c>
      <c r="F105" s="12" t="s">
        <v>8</v>
      </c>
    </row>
    <row r="106" customHeight="1" spans="1:6">
      <c r="A106" s="12">
        <v>0.19</v>
      </c>
      <c r="B106" s="12">
        <v>807</v>
      </c>
      <c r="C106" s="12" t="s">
        <v>32</v>
      </c>
      <c r="D106" s="12">
        <f>3.45+8.72+5.97+8.5</f>
        <v>26.64</v>
      </c>
      <c r="E106" s="12" t="s">
        <v>17</v>
      </c>
      <c r="F106" s="12" t="s">
        <v>8</v>
      </c>
    </row>
    <row r="107" customHeight="1" spans="1:6">
      <c r="A107" s="12">
        <v>0.19</v>
      </c>
      <c r="B107" s="12">
        <v>808</v>
      </c>
      <c r="C107" s="12" t="s">
        <v>32</v>
      </c>
      <c r="D107" s="12">
        <v>7.19</v>
      </c>
      <c r="E107" s="12" t="s">
        <v>17</v>
      </c>
      <c r="F107" s="12" t="s">
        <v>8</v>
      </c>
    </row>
    <row r="108" customHeight="1" spans="1:6">
      <c r="A108" s="12">
        <v>0.19</v>
      </c>
      <c r="B108" s="12">
        <v>814</v>
      </c>
      <c r="C108" s="12" t="s">
        <v>54</v>
      </c>
      <c r="D108" s="12">
        <f>5.59+5.13</f>
        <v>10.72</v>
      </c>
      <c r="E108" s="12" t="s">
        <v>55</v>
      </c>
      <c r="F108" s="12" t="s">
        <v>8</v>
      </c>
    </row>
    <row r="109" customHeight="1" spans="1:6">
      <c r="A109" s="12">
        <v>0.19</v>
      </c>
      <c r="B109" s="12">
        <v>815</v>
      </c>
      <c r="C109" s="12" t="s">
        <v>56</v>
      </c>
      <c r="D109" s="12">
        <v>8.665</v>
      </c>
      <c r="E109" s="12" t="s">
        <v>55</v>
      </c>
      <c r="F109" s="12" t="s">
        <v>8</v>
      </c>
    </row>
    <row r="110" customHeight="1" spans="1:6">
      <c r="A110" s="12">
        <v>0.19</v>
      </c>
      <c r="B110" s="12">
        <v>820</v>
      </c>
      <c r="C110" s="12" t="s">
        <v>49</v>
      </c>
      <c r="D110" s="12">
        <v>7.29</v>
      </c>
      <c r="E110" s="12" t="s">
        <v>18</v>
      </c>
      <c r="F110" s="12" t="s">
        <v>8</v>
      </c>
    </row>
    <row r="111" customHeight="1" spans="1:6">
      <c r="A111" s="12">
        <v>0.19</v>
      </c>
      <c r="B111" s="12">
        <v>820</v>
      </c>
      <c r="C111" s="12" t="s">
        <v>35</v>
      </c>
      <c r="D111" s="12">
        <v>6.02</v>
      </c>
      <c r="E111" s="12" t="s">
        <v>53</v>
      </c>
      <c r="F111" s="12" t="s">
        <v>8</v>
      </c>
    </row>
    <row r="112" customHeight="1" spans="1:6">
      <c r="A112" s="12">
        <v>0.19</v>
      </c>
      <c r="B112" s="12">
        <v>820</v>
      </c>
      <c r="C112" s="12" t="s">
        <v>35</v>
      </c>
      <c r="D112" s="12">
        <v>6.14</v>
      </c>
      <c r="E112" s="12" t="s">
        <v>25</v>
      </c>
      <c r="F112" s="12" t="s">
        <v>8</v>
      </c>
    </row>
    <row r="113" customHeight="1" spans="1:7">
      <c r="A113" s="12">
        <v>0.19</v>
      </c>
      <c r="B113" s="12">
        <v>820</v>
      </c>
      <c r="C113" s="12" t="s">
        <v>35</v>
      </c>
      <c r="D113" s="12">
        <v>6.07</v>
      </c>
      <c r="E113" s="12" t="s">
        <v>53</v>
      </c>
      <c r="F113" s="12" t="s">
        <v>8</v>
      </c>
    </row>
    <row r="114" customHeight="1" spans="1:7">
      <c r="A114" s="12">
        <v>0.19</v>
      </c>
      <c r="B114" s="12">
        <v>823</v>
      </c>
      <c r="C114" s="12" t="s">
        <v>35</v>
      </c>
      <c r="D114" s="12">
        <v>6.91</v>
      </c>
      <c r="E114" s="12" t="s">
        <v>18</v>
      </c>
      <c r="F114" s="12" t="s">
        <v>8</v>
      </c>
    </row>
    <row r="115" customHeight="1" spans="1:7">
      <c r="A115" s="12">
        <v>0.19</v>
      </c>
      <c r="B115" s="12">
        <v>829</v>
      </c>
      <c r="C115" s="12" t="s">
        <v>40</v>
      </c>
      <c r="D115" s="12">
        <v>7.8</v>
      </c>
      <c r="E115" s="12" t="s">
        <v>25</v>
      </c>
      <c r="F115" s="12" t="s">
        <v>8</v>
      </c>
    </row>
    <row r="116" customHeight="1" spans="1:7">
      <c r="A116" s="12">
        <v>0.19</v>
      </c>
      <c r="B116" s="12">
        <v>830</v>
      </c>
      <c r="C116" s="12" t="s">
        <v>35</v>
      </c>
      <c r="D116" s="12">
        <v>3.75</v>
      </c>
      <c r="E116" s="12" t="s">
        <v>17</v>
      </c>
      <c r="F116" s="12" t="s">
        <v>8</v>
      </c>
    </row>
    <row r="117" customHeight="1" spans="1:7">
      <c r="A117" s="12">
        <v>0.19</v>
      </c>
      <c r="B117" s="12">
        <v>831</v>
      </c>
      <c r="C117" s="12" t="s">
        <v>57</v>
      </c>
      <c r="D117" s="12">
        <v>4.91</v>
      </c>
      <c r="E117" s="12" t="s">
        <v>18</v>
      </c>
      <c r="F117" s="12" t="s">
        <v>8</v>
      </c>
    </row>
    <row r="118" customHeight="1" spans="1:7">
      <c r="A118" s="12">
        <v>0.19</v>
      </c>
      <c r="B118" s="12">
        <v>831</v>
      </c>
      <c r="C118" s="12" t="s">
        <v>57</v>
      </c>
      <c r="D118" s="12">
        <f>5.45</f>
        <v>5.45</v>
      </c>
      <c r="E118" s="12" t="s">
        <v>17</v>
      </c>
      <c r="F118" s="12" t="s">
        <v>8</v>
      </c>
    </row>
    <row r="119" customHeight="1" spans="1:7">
      <c r="A119" s="12">
        <v>0.19</v>
      </c>
      <c r="B119" s="12">
        <v>832</v>
      </c>
      <c r="C119" s="12" t="s">
        <v>32</v>
      </c>
      <c r="D119" s="12">
        <f>8.505+11.68+7.905+5.91</f>
        <v>34</v>
      </c>
      <c r="E119" s="12" t="s">
        <v>18</v>
      </c>
      <c r="F119" s="12" t="s">
        <v>8</v>
      </c>
    </row>
    <row r="120" customHeight="1" spans="1:7">
      <c r="A120" s="12">
        <v>0.19</v>
      </c>
      <c r="B120" s="12">
        <v>832</v>
      </c>
      <c r="C120" s="12" t="s">
        <v>32</v>
      </c>
      <c r="D120" s="12">
        <v>5.33</v>
      </c>
      <c r="E120" s="12" t="s">
        <v>17</v>
      </c>
      <c r="F120" s="12" t="s">
        <v>8</v>
      </c>
      <c r="G120" s="26" t="s">
        <v>46</v>
      </c>
    </row>
    <row r="121" customHeight="1" spans="1:7">
      <c r="A121" s="12">
        <v>0.19</v>
      </c>
      <c r="B121" s="12">
        <v>858</v>
      </c>
      <c r="C121" s="12" t="s">
        <v>35</v>
      </c>
      <c r="D121" s="12">
        <f>7.54+6.31+6.18+6.36+6.125+11.82</f>
        <v>44.335</v>
      </c>
      <c r="E121" s="12" t="s">
        <v>47</v>
      </c>
      <c r="F121" s="12" t="s">
        <v>8</v>
      </c>
    </row>
    <row r="122" customHeight="1" spans="1:7">
      <c r="A122" s="12">
        <v>0.19</v>
      </c>
      <c r="B122" s="12">
        <v>858</v>
      </c>
      <c r="C122" s="12" t="s">
        <v>35</v>
      </c>
      <c r="D122" s="12">
        <v>7.935</v>
      </c>
      <c r="E122" s="12" t="s">
        <v>58</v>
      </c>
      <c r="F122" s="12" t="s">
        <v>8</v>
      </c>
    </row>
    <row r="123" customHeight="1" spans="1:7">
      <c r="A123" s="12">
        <v>0.19</v>
      </c>
      <c r="B123" s="12">
        <v>875</v>
      </c>
      <c r="C123" s="12" t="s">
        <v>37</v>
      </c>
      <c r="D123" s="12">
        <v>3.55</v>
      </c>
      <c r="E123" s="12" t="s">
        <v>18</v>
      </c>
      <c r="F123" s="12" t="s">
        <v>14</v>
      </c>
    </row>
    <row r="124" customHeight="1" spans="1:7">
      <c r="A124" s="12">
        <v>0.19</v>
      </c>
      <c r="B124" s="12">
        <v>882</v>
      </c>
      <c r="C124" s="12" t="s">
        <v>35</v>
      </c>
      <c r="D124" s="12">
        <v>37.89</v>
      </c>
      <c r="E124" s="12" t="s">
        <v>17</v>
      </c>
      <c r="F124" s="12" t="s">
        <v>8</v>
      </c>
    </row>
    <row r="125" customHeight="1" spans="1:7">
      <c r="A125" s="12">
        <v>0.19</v>
      </c>
      <c r="B125" s="12">
        <v>885</v>
      </c>
      <c r="C125" s="12" t="s">
        <v>35</v>
      </c>
      <c r="D125" s="12">
        <f>9.18+9.02</f>
        <v>18.2</v>
      </c>
      <c r="E125" s="12" t="s">
        <v>59</v>
      </c>
      <c r="F125" s="12" t="s">
        <v>8</v>
      </c>
    </row>
    <row r="126" customHeight="1" spans="1:7">
      <c r="A126" s="12">
        <v>0.19</v>
      </c>
      <c r="B126" s="12">
        <v>887</v>
      </c>
      <c r="C126" s="12" t="s">
        <v>49</v>
      </c>
      <c r="D126" s="12">
        <v>21.96</v>
      </c>
      <c r="E126" s="12" t="s">
        <v>47</v>
      </c>
      <c r="F126" s="12" t="s">
        <v>8</v>
      </c>
    </row>
    <row r="127" customHeight="1" spans="1:7">
      <c r="A127" s="12">
        <v>0.19</v>
      </c>
      <c r="B127" s="12">
        <v>887</v>
      </c>
      <c r="C127" s="12" t="s">
        <v>49</v>
      </c>
      <c r="D127" s="12">
        <v>6.72</v>
      </c>
      <c r="E127" s="12" t="s">
        <v>58</v>
      </c>
      <c r="F127" s="12" t="s">
        <v>14</v>
      </c>
    </row>
    <row r="128" customHeight="1" spans="1:7">
      <c r="A128" s="12">
        <v>0.19</v>
      </c>
      <c r="B128" s="12">
        <v>912</v>
      </c>
      <c r="C128" s="12" t="s">
        <v>60</v>
      </c>
      <c r="D128" s="12">
        <f>6.26+53.285</f>
        <v>59.545</v>
      </c>
      <c r="E128" s="12" t="s">
        <v>17</v>
      </c>
      <c r="F128" s="12" t="s">
        <v>8</v>
      </c>
    </row>
    <row r="129" customHeight="1" spans="1:7">
      <c r="A129" s="12">
        <v>0.19</v>
      </c>
      <c r="B129" s="12">
        <v>922</v>
      </c>
      <c r="C129" s="12" t="s">
        <v>6</v>
      </c>
      <c r="D129" s="12">
        <v>8.38</v>
      </c>
      <c r="E129" s="12" t="s">
        <v>17</v>
      </c>
      <c r="F129" s="12" t="s">
        <v>8</v>
      </c>
    </row>
    <row r="130" customHeight="1" spans="1:7">
      <c r="A130" s="12">
        <v>0.19</v>
      </c>
      <c r="B130" s="12">
        <v>926</v>
      </c>
      <c r="C130" s="12" t="s">
        <v>42</v>
      </c>
      <c r="D130" s="12">
        <v>3.275</v>
      </c>
      <c r="E130" s="12" t="s">
        <v>18</v>
      </c>
      <c r="F130" s="12" t="s">
        <v>8</v>
      </c>
    </row>
    <row r="131" customHeight="1" spans="1:7">
      <c r="A131" s="12">
        <v>0.19</v>
      </c>
      <c r="B131" s="12">
        <v>954</v>
      </c>
      <c r="C131" s="12" t="s">
        <v>57</v>
      </c>
      <c r="D131" s="12">
        <v>8.915</v>
      </c>
      <c r="E131" s="12" t="s">
        <v>61</v>
      </c>
      <c r="F131" s="12" t="s">
        <v>8</v>
      </c>
    </row>
    <row r="132" customHeight="1" spans="1:7">
      <c r="A132" s="12">
        <v>0.19</v>
      </c>
      <c r="B132" s="12">
        <v>965</v>
      </c>
      <c r="C132" s="12" t="s">
        <v>49</v>
      </c>
      <c r="D132" s="12">
        <v>6.68</v>
      </c>
      <c r="E132" s="12" t="s">
        <v>25</v>
      </c>
      <c r="F132" s="12" t="s">
        <v>8</v>
      </c>
    </row>
    <row r="133" customHeight="1" spans="1:7">
      <c r="A133" s="12">
        <v>0.19</v>
      </c>
      <c r="B133" s="12">
        <v>1035</v>
      </c>
      <c r="C133" s="12" t="s">
        <v>42</v>
      </c>
      <c r="D133" s="12">
        <f>6.52+5.52+5.5+57.04+92.89+19.54+142.95+5.43-51.7</f>
        <v>283.69</v>
      </c>
      <c r="E133" s="28" t="s">
        <v>30</v>
      </c>
      <c r="F133" s="12" t="s">
        <v>8</v>
      </c>
    </row>
    <row r="134" customHeight="1" spans="1:7">
      <c r="A134" s="12">
        <v>0.19</v>
      </c>
      <c r="B134" s="12">
        <v>1035</v>
      </c>
      <c r="C134" s="12" t="s">
        <v>49</v>
      </c>
      <c r="D134" s="12">
        <f>7.95+6.42</f>
        <v>14.37</v>
      </c>
      <c r="E134" s="28" t="s">
        <v>30</v>
      </c>
      <c r="F134" s="12" t="s">
        <v>8</v>
      </c>
    </row>
    <row r="135" customHeight="1" spans="1:7">
      <c r="A135" s="12">
        <v>0.19</v>
      </c>
      <c r="B135" s="12">
        <v>1035</v>
      </c>
      <c r="C135" s="12" t="s">
        <v>42</v>
      </c>
      <c r="D135" s="12">
        <f>6.44+6.58</f>
        <v>13.02</v>
      </c>
      <c r="E135" s="28" t="s">
        <v>18</v>
      </c>
      <c r="F135" s="12" t="s">
        <v>8</v>
      </c>
    </row>
    <row r="136" customHeight="1" spans="1:7">
      <c r="A136" s="12">
        <v>0.19</v>
      </c>
      <c r="B136" s="12">
        <v>1036</v>
      </c>
      <c r="C136" s="12" t="s">
        <v>42</v>
      </c>
      <c r="D136" s="12">
        <v>6.85</v>
      </c>
      <c r="E136" s="28" t="s">
        <v>18</v>
      </c>
      <c r="F136" s="12" t="s">
        <v>8</v>
      </c>
    </row>
    <row r="137" customHeight="1" spans="1:7">
      <c r="A137" s="12">
        <v>0.195</v>
      </c>
      <c r="B137" s="12">
        <v>866</v>
      </c>
      <c r="C137" s="12" t="s">
        <v>42</v>
      </c>
      <c r="D137" s="12">
        <v>6.3</v>
      </c>
      <c r="E137" s="28" t="s">
        <v>18</v>
      </c>
      <c r="F137" s="12" t="s">
        <v>8</v>
      </c>
      <c r="G137" s="26" t="s">
        <v>46</v>
      </c>
    </row>
    <row r="138" customHeight="1" spans="1:7">
      <c r="A138" s="12">
        <v>0.195</v>
      </c>
      <c r="B138" s="12">
        <v>1035</v>
      </c>
      <c r="C138" s="12" t="s">
        <v>42</v>
      </c>
      <c r="D138" s="12">
        <f>6.46+6.42+39.71</f>
        <v>52.59</v>
      </c>
      <c r="E138" s="28" t="s">
        <v>18</v>
      </c>
      <c r="F138" s="12" t="s">
        <v>8</v>
      </c>
    </row>
    <row r="139" customHeight="1" spans="1:7">
      <c r="A139" s="12">
        <v>0.195</v>
      </c>
      <c r="B139" s="12">
        <v>1035</v>
      </c>
      <c r="C139" s="12" t="s">
        <v>42</v>
      </c>
      <c r="D139" s="12">
        <f>6.25+5.78+5.99</f>
        <v>18.02</v>
      </c>
      <c r="E139" s="28" t="s">
        <v>18</v>
      </c>
      <c r="F139" s="12" t="s">
        <v>8</v>
      </c>
    </row>
    <row r="140" customHeight="1" spans="1:7">
      <c r="A140" s="12">
        <v>0.2</v>
      </c>
      <c r="B140" s="12">
        <v>737</v>
      </c>
      <c r="C140" s="12" t="s">
        <v>62</v>
      </c>
      <c r="D140" s="12">
        <v>5.5</v>
      </c>
      <c r="E140" s="12" t="s">
        <v>17</v>
      </c>
      <c r="F140" s="12" t="s">
        <v>8</v>
      </c>
    </row>
    <row r="141" customHeight="1" spans="1:7">
      <c r="A141" s="12">
        <v>0.2</v>
      </c>
      <c r="B141" s="12">
        <v>814</v>
      </c>
      <c r="C141" s="12" t="s">
        <v>63</v>
      </c>
      <c r="D141" s="12">
        <f>7.99+8.42</f>
        <v>16.41</v>
      </c>
      <c r="E141" s="12" t="s">
        <v>18</v>
      </c>
      <c r="F141" s="12" t="s">
        <v>8</v>
      </c>
    </row>
    <row r="142" customHeight="1" spans="1:7">
      <c r="A142" s="12">
        <v>0.2</v>
      </c>
      <c r="B142" s="12">
        <v>831</v>
      </c>
      <c r="C142" s="12" t="s">
        <v>44</v>
      </c>
      <c r="D142" s="12">
        <v>4.2</v>
      </c>
      <c r="E142" s="12" t="s">
        <v>17</v>
      </c>
      <c r="F142" s="12" t="s">
        <v>8</v>
      </c>
    </row>
    <row r="143" customHeight="1" spans="1:7">
      <c r="A143" s="29">
        <v>0.2</v>
      </c>
      <c r="B143" s="29">
        <v>850</v>
      </c>
      <c r="C143" s="29" t="s">
        <v>40</v>
      </c>
      <c r="D143" s="29">
        <v>6.38</v>
      </c>
      <c r="E143" s="29" t="s">
        <v>17</v>
      </c>
      <c r="F143" s="12" t="s">
        <v>8</v>
      </c>
    </row>
    <row r="144" customHeight="1" spans="1:7">
      <c r="A144" s="29">
        <v>0.2</v>
      </c>
      <c r="B144" s="29">
        <v>850</v>
      </c>
      <c r="C144" s="29" t="s">
        <v>40</v>
      </c>
      <c r="D144" s="29">
        <v>6.97</v>
      </c>
      <c r="E144" s="29" t="s">
        <v>64</v>
      </c>
      <c r="F144" s="12" t="s">
        <v>14</v>
      </c>
    </row>
    <row r="145" customHeight="1" spans="1:6">
      <c r="A145" s="29">
        <v>0.2</v>
      </c>
      <c r="B145" s="29">
        <v>851</v>
      </c>
      <c r="C145" s="29" t="s">
        <v>40</v>
      </c>
      <c r="D145" s="29">
        <v>5.53</v>
      </c>
      <c r="E145" s="29" t="s">
        <v>17</v>
      </c>
      <c r="F145" s="12" t="s">
        <v>8</v>
      </c>
    </row>
    <row r="146" customHeight="1" spans="1:6">
      <c r="A146" s="12">
        <v>0.2</v>
      </c>
      <c r="B146" s="12">
        <v>859</v>
      </c>
      <c r="C146" s="12" t="s">
        <v>40</v>
      </c>
      <c r="D146" s="12">
        <v>103.61</v>
      </c>
      <c r="E146" s="12" t="s">
        <v>30</v>
      </c>
      <c r="F146" s="12" t="s">
        <v>8</v>
      </c>
    </row>
    <row r="147" customHeight="1" spans="1:6">
      <c r="A147" s="30">
        <v>0.2</v>
      </c>
      <c r="B147" s="30">
        <v>860</v>
      </c>
      <c r="C147" s="30" t="s">
        <v>65</v>
      </c>
      <c r="D147" s="30">
        <v>17.32</v>
      </c>
      <c r="E147" s="31" t="s">
        <v>47</v>
      </c>
      <c r="F147" s="12" t="s">
        <v>8</v>
      </c>
    </row>
    <row r="148" customHeight="1" spans="1:6">
      <c r="A148" s="32">
        <v>0.2</v>
      </c>
      <c r="B148" s="32">
        <v>860</v>
      </c>
      <c r="C148" s="33" t="s">
        <v>40</v>
      </c>
      <c r="D148" s="32">
        <v>4.46</v>
      </c>
      <c r="E148" s="34" t="s">
        <v>18</v>
      </c>
      <c r="F148" s="12" t="s">
        <v>8</v>
      </c>
    </row>
    <row r="149" customHeight="1" spans="1:6">
      <c r="A149" s="12">
        <v>0.2</v>
      </c>
      <c r="B149" s="12">
        <v>860</v>
      </c>
      <c r="C149" s="12" t="s">
        <v>49</v>
      </c>
      <c r="D149" s="12">
        <v>3.18</v>
      </c>
      <c r="E149" s="28" t="s">
        <v>17</v>
      </c>
      <c r="F149" s="12" t="s">
        <v>8</v>
      </c>
    </row>
    <row r="150" customHeight="1" spans="1:6">
      <c r="A150" s="12">
        <v>0.2</v>
      </c>
      <c r="B150" s="12">
        <v>861</v>
      </c>
      <c r="C150" s="12" t="s">
        <v>49</v>
      </c>
      <c r="D150" s="12">
        <f>5.48+5.53+5.54</f>
        <v>16.55</v>
      </c>
      <c r="E150" s="28" t="s">
        <v>17</v>
      </c>
      <c r="F150" s="12" t="s">
        <v>8</v>
      </c>
    </row>
    <row r="151" customHeight="1" spans="1:6">
      <c r="A151" s="12">
        <v>0.2</v>
      </c>
      <c r="B151" s="12">
        <v>861</v>
      </c>
      <c r="C151" s="12" t="s">
        <v>49</v>
      </c>
      <c r="D151" s="12">
        <v>4.55</v>
      </c>
      <c r="E151" s="28" t="s">
        <v>45</v>
      </c>
      <c r="F151" s="12" t="s">
        <v>8</v>
      </c>
    </row>
    <row r="152" customHeight="1" spans="1:6">
      <c r="A152" s="12">
        <v>0.2</v>
      </c>
      <c r="B152" s="12">
        <v>861</v>
      </c>
      <c r="C152" s="35" t="s">
        <v>37</v>
      </c>
      <c r="D152" s="12">
        <v>6.68</v>
      </c>
      <c r="E152" s="28" t="s">
        <v>17</v>
      </c>
      <c r="F152" s="12" t="s">
        <v>8</v>
      </c>
    </row>
    <row r="153" customHeight="1" spans="1:6">
      <c r="A153" s="12">
        <v>0.2</v>
      </c>
      <c r="B153" s="12">
        <v>866</v>
      </c>
      <c r="C153" s="12" t="s">
        <v>19</v>
      </c>
      <c r="D153" s="12">
        <f>9.64+9.67</f>
        <v>19.31</v>
      </c>
      <c r="E153" s="12" t="s">
        <v>30</v>
      </c>
      <c r="F153" s="12" t="s">
        <v>8</v>
      </c>
    </row>
    <row r="154" customHeight="1" spans="1:6">
      <c r="A154" s="12">
        <v>0.2</v>
      </c>
      <c r="B154" s="12">
        <v>866</v>
      </c>
      <c r="C154" s="12" t="s">
        <v>49</v>
      </c>
      <c r="D154" s="12">
        <v>6.1</v>
      </c>
      <c r="E154" s="13" t="s">
        <v>18</v>
      </c>
      <c r="F154" s="12" t="s">
        <v>14</v>
      </c>
    </row>
    <row r="155" customHeight="1" spans="1:6">
      <c r="A155" s="12">
        <v>0.2</v>
      </c>
      <c r="B155" s="12">
        <v>887</v>
      </c>
      <c r="C155" s="12" t="s">
        <v>42</v>
      </c>
      <c r="D155" s="12">
        <f>7.65+5.97</f>
        <v>13.62</v>
      </c>
      <c r="E155" s="12" t="s">
        <v>30</v>
      </c>
      <c r="F155" s="12" t="s">
        <v>8</v>
      </c>
    </row>
    <row r="156" customHeight="1" spans="1:6">
      <c r="A156" s="12">
        <v>0.2</v>
      </c>
      <c r="B156" s="12">
        <v>887</v>
      </c>
      <c r="C156" s="12" t="s">
        <v>42</v>
      </c>
      <c r="D156" s="12">
        <v>5.99</v>
      </c>
      <c r="E156" s="12" t="s">
        <v>47</v>
      </c>
      <c r="F156" s="12" t="s">
        <v>8</v>
      </c>
    </row>
    <row r="157" customHeight="1" spans="1:6">
      <c r="A157" s="12">
        <v>0.2</v>
      </c>
      <c r="B157" s="12">
        <v>888</v>
      </c>
      <c r="C157" s="12" t="s">
        <v>49</v>
      </c>
      <c r="D157" s="12">
        <v>6.3</v>
      </c>
      <c r="E157" s="12" t="s">
        <v>47</v>
      </c>
      <c r="F157" s="12" t="s">
        <v>8</v>
      </c>
    </row>
    <row r="158" customHeight="1" spans="1:6">
      <c r="A158" s="12">
        <v>0.2</v>
      </c>
      <c r="B158" s="12">
        <v>895</v>
      </c>
      <c r="C158" s="12" t="s">
        <v>40</v>
      </c>
      <c r="D158" s="12">
        <f>4.91+7.85</f>
        <v>12.76</v>
      </c>
      <c r="E158" s="12" t="s">
        <v>25</v>
      </c>
      <c r="F158" s="12" t="s">
        <v>8</v>
      </c>
    </row>
    <row r="159" customHeight="1" spans="1:6">
      <c r="A159" s="12">
        <v>0.2</v>
      </c>
      <c r="B159" s="12">
        <v>898</v>
      </c>
      <c r="C159" s="12" t="s">
        <v>57</v>
      </c>
      <c r="D159" s="12">
        <v>17.32</v>
      </c>
      <c r="E159" s="28" t="s">
        <v>17</v>
      </c>
      <c r="F159" s="12" t="s">
        <v>8</v>
      </c>
    </row>
    <row r="160" customHeight="1" spans="1:6">
      <c r="A160" s="12">
        <v>0.2</v>
      </c>
      <c r="B160" s="12">
        <v>900</v>
      </c>
      <c r="C160" s="12" t="s">
        <v>37</v>
      </c>
      <c r="D160" s="12">
        <f>6.4+8.55+8.85</f>
        <v>23.8</v>
      </c>
      <c r="E160" s="12" t="s">
        <v>43</v>
      </c>
      <c r="F160" s="12" t="s">
        <v>8</v>
      </c>
    </row>
    <row r="161" customHeight="1" spans="1:6">
      <c r="A161" s="12">
        <v>0.2</v>
      </c>
      <c r="B161" s="12">
        <v>906</v>
      </c>
      <c r="C161" s="12" t="s">
        <v>66</v>
      </c>
      <c r="D161" s="12">
        <f>6.28+6.19</f>
        <v>12.47</v>
      </c>
      <c r="E161" s="12" t="s">
        <v>17</v>
      </c>
      <c r="F161" s="12" t="s">
        <v>8</v>
      </c>
    </row>
    <row r="162" customHeight="1" spans="1:6">
      <c r="A162" s="12">
        <v>0.2</v>
      </c>
      <c r="B162" s="12">
        <v>906</v>
      </c>
      <c r="C162" s="12" t="s">
        <v>67</v>
      </c>
      <c r="D162" s="12">
        <f>5.8+7.37+7.31</f>
        <v>20.48</v>
      </c>
      <c r="E162" s="12" t="s">
        <v>17</v>
      </c>
      <c r="F162" s="12" t="s">
        <v>8</v>
      </c>
    </row>
    <row r="163" customHeight="1" spans="1:6">
      <c r="A163" s="12">
        <v>0.2</v>
      </c>
      <c r="B163" s="12">
        <v>906</v>
      </c>
      <c r="C163" s="12" t="s">
        <v>67</v>
      </c>
      <c r="D163" s="12">
        <v>6.51</v>
      </c>
      <c r="E163" s="12" t="s">
        <v>61</v>
      </c>
      <c r="F163" s="12" t="s">
        <v>8</v>
      </c>
    </row>
    <row r="164" customHeight="1" spans="1:6">
      <c r="A164" s="12">
        <v>0.2</v>
      </c>
      <c r="B164" s="12">
        <v>917</v>
      </c>
      <c r="C164" s="12" t="s">
        <v>32</v>
      </c>
      <c r="D164" s="12">
        <v>6.59</v>
      </c>
      <c r="E164" s="12" t="s">
        <v>68</v>
      </c>
      <c r="F164" s="12" t="s">
        <v>8</v>
      </c>
    </row>
    <row r="165" customHeight="1" spans="1:6">
      <c r="A165" s="12">
        <v>0.2</v>
      </c>
      <c r="B165" s="12">
        <v>927</v>
      </c>
      <c r="C165" s="12" t="s">
        <v>32</v>
      </c>
      <c r="D165" s="12">
        <v>5.795</v>
      </c>
      <c r="E165" s="12" t="s">
        <v>31</v>
      </c>
      <c r="F165" s="12" t="s">
        <v>8</v>
      </c>
    </row>
    <row r="166" customHeight="1" spans="1:6">
      <c r="A166" s="12">
        <v>0.2</v>
      </c>
      <c r="B166" s="12">
        <v>937</v>
      </c>
      <c r="C166" s="14" t="s">
        <v>69</v>
      </c>
      <c r="D166" s="12">
        <v>14.95</v>
      </c>
      <c r="E166" s="12" t="s">
        <v>70</v>
      </c>
      <c r="F166" s="12" t="s">
        <v>8</v>
      </c>
    </row>
    <row r="167" customHeight="1" spans="1:6">
      <c r="A167" s="12">
        <v>0.2</v>
      </c>
      <c r="B167" s="12">
        <v>938</v>
      </c>
      <c r="C167" s="12" t="s">
        <v>40</v>
      </c>
      <c r="D167" s="12">
        <f>6.45+6.73</f>
        <v>13.18</v>
      </c>
      <c r="E167" s="12" t="s">
        <v>53</v>
      </c>
      <c r="F167" s="12" t="s">
        <v>8</v>
      </c>
    </row>
    <row r="168" customHeight="1" spans="1:6">
      <c r="A168" s="12">
        <v>0.2</v>
      </c>
      <c r="B168" s="12">
        <v>945</v>
      </c>
      <c r="C168" s="12" t="s">
        <v>40</v>
      </c>
      <c r="D168" s="12">
        <v>4.42</v>
      </c>
      <c r="E168" s="12" t="s">
        <v>71</v>
      </c>
      <c r="F168" s="12" t="s">
        <v>8</v>
      </c>
    </row>
    <row r="169" customHeight="1" spans="1:6">
      <c r="A169" s="12">
        <v>0.2</v>
      </c>
      <c r="B169" s="12">
        <v>947</v>
      </c>
      <c r="C169" s="12" t="s">
        <v>49</v>
      </c>
      <c r="D169" s="12">
        <v>4.97</v>
      </c>
      <c r="E169" s="12" t="s">
        <v>59</v>
      </c>
      <c r="F169" s="12" t="s">
        <v>8</v>
      </c>
    </row>
    <row r="170" customHeight="1" spans="1:6">
      <c r="A170" s="14">
        <v>0.2</v>
      </c>
      <c r="B170" s="14">
        <v>952</v>
      </c>
      <c r="C170" s="14" t="s">
        <v>69</v>
      </c>
      <c r="D170" s="14">
        <v>3.255</v>
      </c>
      <c r="E170" s="27" t="s">
        <v>70</v>
      </c>
      <c r="F170" s="12" t="s">
        <v>14</v>
      </c>
    </row>
    <row r="171" customHeight="1" spans="1:6">
      <c r="A171" s="14">
        <v>0.2</v>
      </c>
      <c r="B171" s="14">
        <v>981</v>
      </c>
      <c r="C171" s="14" t="s">
        <v>40</v>
      </c>
      <c r="D171" s="14">
        <v>5.65</v>
      </c>
      <c r="E171" s="14" t="s">
        <v>18</v>
      </c>
      <c r="F171" s="12" t="s">
        <v>14</v>
      </c>
    </row>
    <row r="172" customHeight="1" spans="1:6">
      <c r="A172" s="12">
        <v>0.2</v>
      </c>
      <c r="B172" s="12">
        <v>1035</v>
      </c>
      <c r="C172" s="12" t="s">
        <v>49</v>
      </c>
      <c r="D172" s="12">
        <f>5.8+6.69+6.15+68.93+9.9-91.44</f>
        <v>6.03000000000002</v>
      </c>
      <c r="E172" s="12" t="s">
        <v>18</v>
      </c>
      <c r="F172" s="12" t="s">
        <v>8</v>
      </c>
    </row>
    <row r="173" customHeight="1" spans="1:6">
      <c r="A173" s="12">
        <v>0.2</v>
      </c>
      <c r="B173" s="12">
        <v>1035</v>
      </c>
      <c r="C173" s="12" t="s">
        <v>42</v>
      </c>
      <c r="D173" s="14">
        <v>6.58</v>
      </c>
      <c r="E173" s="12" t="s">
        <v>18</v>
      </c>
      <c r="F173" s="12" t="s">
        <v>8</v>
      </c>
    </row>
    <row r="174" customHeight="1" spans="1:6">
      <c r="A174" s="12">
        <v>0.2</v>
      </c>
      <c r="B174" s="12">
        <v>1035</v>
      </c>
      <c r="C174" s="12" t="s">
        <v>32</v>
      </c>
      <c r="D174" s="12">
        <v>5.16</v>
      </c>
      <c r="E174" s="12" t="s">
        <v>17</v>
      </c>
      <c r="F174" s="12" t="s">
        <v>8</v>
      </c>
    </row>
    <row r="175" customHeight="1" spans="1:6">
      <c r="A175" s="12">
        <v>0.2</v>
      </c>
      <c r="B175" s="12">
        <v>1036</v>
      </c>
      <c r="C175" s="12" t="s">
        <v>32</v>
      </c>
      <c r="D175" s="12">
        <v>5.09</v>
      </c>
      <c r="E175" s="12" t="s">
        <v>61</v>
      </c>
      <c r="F175" s="12" t="s">
        <v>8</v>
      </c>
    </row>
    <row r="176" customHeight="1" spans="1:6">
      <c r="A176" s="12">
        <v>0.2</v>
      </c>
      <c r="B176" s="12">
        <v>1036</v>
      </c>
      <c r="C176" s="12" t="s">
        <v>49</v>
      </c>
      <c r="D176" s="12">
        <f>6.72+6.75+8.49+41.64-8.09</f>
        <v>55.51</v>
      </c>
      <c r="E176" s="12" t="s">
        <v>18</v>
      </c>
      <c r="F176" s="12" t="s">
        <v>8</v>
      </c>
    </row>
    <row r="177" customHeight="1" spans="1:6">
      <c r="A177" s="12">
        <v>0.2</v>
      </c>
      <c r="B177" s="12">
        <v>1036</v>
      </c>
      <c r="C177" s="12" t="s">
        <v>42</v>
      </c>
      <c r="D177" s="12">
        <f>17.81+6.26</f>
        <v>24.07</v>
      </c>
      <c r="E177" s="12" t="s">
        <v>18</v>
      </c>
      <c r="F177" s="12" t="s">
        <v>8</v>
      </c>
    </row>
    <row r="178" customHeight="1" spans="1:6">
      <c r="A178" s="12">
        <v>0.205</v>
      </c>
      <c r="B178" s="12">
        <v>814</v>
      </c>
      <c r="C178" s="12" t="s">
        <v>54</v>
      </c>
      <c r="D178" s="12">
        <v>4.63</v>
      </c>
      <c r="E178" s="12" t="s">
        <v>55</v>
      </c>
      <c r="F178" s="12" t="s">
        <v>8</v>
      </c>
    </row>
    <row r="179" customHeight="1" spans="1:6">
      <c r="A179" s="12">
        <v>0.205</v>
      </c>
      <c r="B179" s="12">
        <v>814</v>
      </c>
      <c r="C179" s="12" t="s">
        <v>16</v>
      </c>
      <c r="D179" s="12">
        <v>3.33</v>
      </c>
      <c r="E179" s="12" t="s">
        <v>72</v>
      </c>
      <c r="F179" s="12" t="s">
        <v>8</v>
      </c>
    </row>
    <row r="180" customHeight="1" spans="1:6">
      <c r="A180" s="12">
        <v>0.205</v>
      </c>
      <c r="B180" s="12">
        <v>814</v>
      </c>
      <c r="C180" s="12" t="s">
        <v>16</v>
      </c>
      <c r="D180" s="12">
        <v>8.32</v>
      </c>
      <c r="E180" s="12" t="s">
        <v>45</v>
      </c>
      <c r="F180" s="12" t="s">
        <v>8</v>
      </c>
    </row>
    <row r="181" customHeight="1" spans="1:6">
      <c r="A181" s="12">
        <v>0.205</v>
      </c>
      <c r="B181" s="12">
        <v>866</v>
      </c>
      <c r="C181" s="12" t="s">
        <v>73</v>
      </c>
      <c r="D181" s="12">
        <v>9.36</v>
      </c>
      <c r="E181" s="12" t="s">
        <v>28</v>
      </c>
      <c r="F181" s="12" t="s">
        <v>8</v>
      </c>
    </row>
    <row r="182" customHeight="1" spans="1:6">
      <c r="A182" s="12">
        <v>0.21</v>
      </c>
      <c r="B182" s="12">
        <v>814</v>
      </c>
      <c r="C182" s="12" t="s">
        <v>74</v>
      </c>
      <c r="D182" s="12">
        <v>5.29</v>
      </c>
      <c r="E182" s="12" t="s">
        <v>55</v>
      </c>
      <c r="F182" s="12" t="s">
        <v>8</v>
      </c>
    </row>
    <row r="183" customHeight="1" spans="1:6">
      <c r="A183" s="12">
        <v>0.21</v>
      </c>
      <c r="B183" s="12">
        <v>814</v>
      </c>
      <c r="C183" s="12" t="s">
        <v>16</v>
      </c>
      <c r="D183" s="12">
        <f>8.45+8.2+8.41</f>
        <v>25.06</v>
      </c>
      <c r="E183" s="12" t="s">
        <v>72</v>
      </c>
      <c r="F183" s="12" t="s">
        <v>8</v>
      </c>
    </row>
    <row r="184" customHeight="1" spans="1:6">
      <c r="A184" s="12">
        <v>0.21</v>
      </c>
      <c r="B184" s="12">
        <v>815</v>
      </c>
      <c r="C184" s="12" t="s">
        <v>16</v>
      </c>
      <c r="D184" s="12">
        <v>8.27</v>
      </c>
      <c r="E184" s="12" t="s">
        <v>72</v>
      </c>
      <c r="F184" s="12" t="s">
        <v>8</v>
      </c>
    </row>
    <row r="185" customHeight="1" spans="1:6">
      <c r="A185" s="12">
        <v>0.21</v>
      </c>
      <c r="B185" s="12">
        <v>823</v>
      </c>
      <c r="C185" s="12" t="s">
        <v>42</v>
      </c>
      <c r="D185" s="12">
        <v>17.56</v>
      </c>
      <c r="E185" s="12" t="s">
        <v>18</v>
      </c>
      <c r="F185" s="12" t="s">
        <v>8</v>
      </c>
    </row>
    <row r="186" customHeight="1" spans="1:6">
      <c r="A186" s="12">
        <v>0.21</v>
      </c>
      <c r="B186" s="12">
        <v>900</v>
      </c>
      <c r="C186" s="12" t="s">
        <v>66</v>
      </c>
      <c r="D186" s="12">
        <f>6.95+9.46+9.35+8.95</f>
        <v>34.71</v>
      </c>
      <c r="E186" s="12" t="s">
        <v>43</v>
      </c>
      <c r="F186" s="12" t="s">
        <v>8</v>
      </c>
    </row>
    <row r="187" customHeight="1" spans="1:6">
      <c r="A187" s="12">
        <v>0.21</v>
      </c>
      <c r="B187" s="12">
        <v>900</v>
      </c>
      <c r="C187" s="12" t="s">
        <v>66</v>
      </c>
      <c r="D187" s="12">
        <f>6.265+15.99+4.15</f>
        <v>26.405</v>
      </c>
      <c r="E187" s="12" t="s">
        <v>53</v>
      </c>
      <c r="F187" s="12" t="s">
        <v>8</v>
      </c>
    </row>
    <row r="188" customHeight="1" spans="1:6">
      <c r="A188" s="12">
        <v>0.21</v>
      </c>
      <c r="B188" s="12">
        <v>900</v>
      </c>
      <c r="C188" s="12" t="s">
        <v>66</v>
      </c>
      <c r="D188" s="12">
        <v>5.85</v>
      </c>
      <c r="E188" s="12" t="s">
        <v>20</v>
      </c>
      <c r="F188" s="12" t="s">
        <v>8</v>
      </c>
    </row>
    <row r="189" customHeight="1" spans="1:6">
      <c r="A189" s="12">
        <v>0.21</v>
      </c>
      <c r="B189" s="12">
        <v>901</v>
      </c>
      <c r="C189" s="12" t="s">
        <v>66</v>
      </c>
      <c r="D189" s="12">
        <v>4.79</v>
      </c>
      <c r="E189" s="12" t="s">
        <v>53</v>
      </c>
      <c r="F189" s="12" t="s">
        <v>8</v>
      </c>
    </row>
    <row r="190" customHeight="1" spans="1:6">
      <c r="A190" s="12">
        <v>0.21</v>
      </c>
      <c r="B190" s="12">
        <v>902</v>
      </c>
      <c r="C190" s="12" t="s">
        <v>66</v>
      </c>
      <c r="D190" s="12">
        <v>8.98</v>
      </c>
      <c r="E190" s="12" t="s">
        <v>53</v>
      </c>
      <c r="F190" s="12" t="s">
        <v>8</v>
      </c>
    </row>
    <row r="191" customHeight="1" spans="1:6">
      <c r="A191" s="12">
        <v>0.21</v>
      </c>
      <c r="B191" s="12">
        <v>903</v>
      </c>
      <c r="C191" s="12" t="s">
        <v>66</v>
      </c>
      <c r="D191" s="12">
        <v>9.27</v>
      </c>
      <c r="E191" s="12" t="s">
        <v>53</v>
      </c>
      <c r="F191" s="12" t="s">
        <v>8</v>
      </c>
    </row>
    <row r="192" customHeight="1" spans="1:6">
      <c r="A192" s="12">
        <v>0.22</v>
      </c>
      <c r="B192" s="12">
        <v>870</v>
      </c>
      <c r="C192" s="12" t="s">
        <v>44</v>
      </c>
      <c r="D192" s="12">
        <v>6.27</v>
      </c>
      <c r="E192" s="12" t="s">
        <v>25</v>
      </c>
      <c r="F192" s="12" t="s">
        <v>14</v>
      </c>
    </row>
    <row r="193" customHeight="1" spans="1:7">
      <c r="A193" s="12">
        <v>0.22</v>
      </c>
      <c r="B193" s="12">
        <v>905</v>
      </c>
      <c r="C193" s="12" t="s">
        <v>75</v>
      </c>
      <c r="D193" s="12">
        <f>6.65+12.1-12.78</f>
        <v>5.97</v>
      </c>
      <c r="E193" s="12" t="s">
        <v>18</v>
      </c>
      <c r="F193" s="12" t="s">
        <v>8</v>
      </c>
    </row>
    <row r="194" customHeight="1" spans="1:7">
      <c r="A194" s="12">
        <v>0.22</v>
      </c>
      <c r="B194" s="12">
        <v>906</v>
      </c>
      <c r="C194" s="12" t="s">
        <v>75</v>
      </c>
      <c r="D194" s="12">
        <v>6.11</v>
      </c>
      <c r="E194" s="12" t="s">
        <v>18</v>
      </c>
      <c r="F194" s="12" t="s">
        <v>8</v>
      </c>
    </row>
    <row r="195" customHeight="1" spans="1:7">
      <c r="A195" s="12">
        <v>0.23</v>
      </c>
      <c r="B195" s="12">
        <v>803</v>
      </c>
      <c r="C195" s="12" t="s">
        <v>35</v>
      </c>
      <c r="D195" s="12">
        <f>8.065+9.575+7.525+7.74</f>
        <v>32.905</v>
      </c>
      <c r="E195" s="12" t="s">
        <v>17</v>
      </c>
      <c r="F195" s="12" t="s">
        <v>8</v>
      </c>
    </row>
    <row r="196" customHeight="1" spans="1:7">
      <c r="A196" s="12">
        <v>0.23</v>
      </c>
      <c r="B196" s="12">
        <v>839</v>
      </c>
      <c r="C196" s="12" t="s">
        <v>49</v>
      </c>
      <c r="D196" s="12">
        <v>6.24</v>
      </c>
      <c r="E196" s="12" t="s">
        <v>31</v>
      </c>
      <c r="F196" s="12" t="s">
        <v>8</v>
      </c>
    </row>
    <row r="197" customHeight="1" spans="1:7">
      <c r="A197" s="12">
        <v>0.23</v>
      </c>
      <c r="B197" s="12">
        <v>840</v>
      </c>
      <c r="C197" s="12" t="s">
        <v>66</v>
      </c>
      <c r="D197" s="12">
        <v>3.29</v>
      </c>
      <c r="E197" s="12" t="s">
        <v>17</v>
      </c>
      <c r="F197" s="12" t="s">
        <v>8</v>
      </c>
      <c r="G197" s="26" t="s">
        <v>46</v>
      </c>
    </row>
    <row r="198" customHeight="1" spans="1:7">
      <c r="A198" s="12">
        <v>0.23</v>
      </c>
      <c r="B198" s="12">
        <v>850</v>
      </c>
      <c r="C198" s="12" t="s">
        <v>49</v>
      </c>
      <c r="D198" s="12">
        <v>8.78</v>
      </c>
      <c r="E198" s="12" t="s">
        <v>76</v>
      </c>
      <c r="F198" s="12" t="s">
        <v>14</v>
      </c>
    </row>
    <row r="199" customHeight="1" spans="1:7">
      <c r="A199" s="12">
        <v>0.23</v>
      </c>
      <c r="B199" s="12">
        <v>803</v>
      </c>
      <c r="C199" s="12" t="s">
        <v>42</v>
      </c>
      <c r="D199" s="12">
        <v>7.41</v>
      </c>
      <c r="E199" s="12" t="s">
        <v>17</v>
      </c>
      <c r="F199" s="12" t="s">
        <v>8</v>
      </c>
    </row>
    <row r="200" customHeight="1" spans="1:7">
      <c r="A200" s="12">
        <v>0.23</v>
      </c>
      <c r="B200" s="12">
        <v>903</v>
      </c>
      <c r="C200" s="12" t="s">
        <v>66</v>
      </c>
      <c r="D200" s="12">
        <f>6.31+6.2</f>
        <v>12.51</v>
      </c>
      <c r="E200" s="12" t="s">
        <v>17</v>
      </c>
      <c r="F200" s="12" t="s">
        <v>8</v>
      </c>
    </row>
    <row r="201" customHeight="1" spans="1:7">
      <c r="A201" s="12">
        <v>0.23</v>
      </c>
      <c r="B201" s="12">
        <v>907</v>
      </c>
      <c r="C201" s="12" t="s">
        <v>66</v>
      </c>
      <c r="D201" s="12">
        <f>8.9+8.82+8.91</f>
        <v>26.63</v>
      </c>
      <c r="E201" s="12" t="s">
        <v>17</v>
      </c>
      <c r="F201" s="12" t="s">
        <v>8</v>
      </c>
    </row>
    <row r="202" customHeight="1" spans="1:7">
      <c r="A202" s="12">
        <v>0.24</v>
      </c>
      <c r="B202" s="12">
        <v>973</v>
      </c>
      <c r="C202" s="12" t="s">
        <v>57</v>
      </c>
      <c r="D202" s="12">
        <f>6.17+6.18</f>
        <v>12.35</v>
      </c>
      <c r="E202" s="12" t="s">
        <v>70</v>
      </c>
      <c r="F202" s="12" t="s">
        <v>8</v>
      </c>
    </row>
    <row r="203" ht="18.75" customHeight="1" spans="1:7">
      <c r="A203" s="12">
        <v>0.25</v>
      </c>
      <c r="B203" s="12">
        <v>731</v>
      </c>
      <c r="C203" s="12" t="s">
        <v>42</v>
      </c>
      <c r="D203" s="12">
        <f>7.82+7.76+7.73</f>
        <v>23.31</v>
      </c>
      <c r="E203" s="12" t="s">
        <v>30</v>
      </c>
      <c r="F203" s="12" t="s">
        <v>8</v>
      </c>
    </row>
    <row r="204" ht="18.75" customHeight="1" spans="1:7">
      <c r="A204" s="12">
        <v>0.25</v>
      </c>
      <c r="B204" s="12">
        <v>741</v>
      </c>
      <c r="C204" s="12" t="s">
        <v>44</v>
      </c>
      <c r="D204" s="12">
        <v>7.87</v>
      </c>
      <c r="E204" s="12" t="s">
        <v>31</v>
      </c>
      <c r="F204" s="12" t="s">
        <v>14</v>
      </c>
    </row>
    <row r="205" ht="18.75" customHeight="1" spans="1:7">
      <c r="A205" s="12">
        <v>0.25</v>
      </c>
      <c r="B205" s="12">
        <v>754</v>
      </c>
      <c r="C205" s="12" t="s">
        <v>49</v>
      </c>
      <c r="D205" s="12">
        <v>5.04</v>
      </c>
      <c r="E205" s="12" t="s">
        <v>31</v>
      </c>
      <c r="F205" s="12" t="s">
        <v>14</v>
      </c>
    </row>
    <row r="206" ht="18.75" customHeight="1" spans="1:7">
      <c r="A206" s="12">
        <v>0.25</v>
      </c>
      <c r="B206" s="12">
        <v>767</v>
      </c>
      <c r="C206" s="12" t="s">
        <v>42</v>
      </c>
      <c r="D206" s="12">
        <v>3.3</v>
      </c>
      <c r="E206" s="12" t="s">
        <v>30</v>
      </c>
      <c r="F206" s="12" t="s">
        <v>8</v>
      </c>
    </row>
    <row r="207" customHeight="1" spans="1:7">
      <c r="A207" s="12">
        <v>0.25</v>
      </c>
      <c r="B207" s="12">
        <v>767</v>
      </c>
      <c r="C207" s="12" t="s">
        <v>42</v>
      </c>
      <c r="D207" s="12">
        <v>8.38</v>
      </c>
      <c r="E207" s="12" t="s">
        <v>31</v>
      </c>
      <c r="F207" s="12" t="s">
        <v>8</v>
      </c>
    </row>
    <row r="208" customHeight="1" spans="1:7">
      <c r="A208" s="12">
        <v>0.25</v>
      </c>
      <c r="B208" s="12">
        <v>802</v>
      </c>
      <c r="C208" s="12" t="s">
        <v>49</v>
      </c>
      <c r="D208" s="12">
        <f>5.15+5.23+7.44+6.01+7.48+5.15+17.38</f>
        <v>53.84</v>
      </c>
      <c r="E208" s="12" t="s">
        <v>17</v>
      </c>
      <c r="F208" s="12" t="s">
        <v>8</v>
      </c>
    </row>
    <row r="209" customHeight="1" spans="1:6">
      <c r="A209" s="12">
        <v>0.25</v>
      </c>
      <c r="B209" s="12">
        <v>802</v>
      </c>
      <c r="C209" s="12" t="s">
        <v>49</v>
      </c>
      <c r="D209" s="12">
        <v>4.25</v>
      </c>
      <c r="E209" s="12" t="s">
        <v>17</v>
      </c>
      <c r="F209" s="12" t="s">
        <v>8</v>
      </c>
    </row>
    <row r="210" customHeight="1" spans="1:6">
      <c r="A210" s="12">
        <v>0.25</v>
      </c>
      <c r="B210" s="12">
        <v>805</v>
      </c>
      <c r="C210" s="12" t="s">
        <v>40</v>
      </c>
      <c r="D210" s="12">
        <v>5.96</v>
      </c>
      <c r="E210" s="12" t="s">
        <v>17</v>
      </c>
      <c r="F210" s="12" t="s">
        <v>8</v>
      </c>
    </row>
    <row r="211" customHeight="1" spans="1:6">
      <c r="A211" s="12">
        <v>0.25</v>
      </c>
      <c r="B211" s="12">
        <v>830</v>
      </c>
      <c r="C211" s="12" t="s">
        <v>40</v>
      </c>
      <c r="D211" s="12">
        <f>81.82+5.98</f>
        <v>87.8</v>
      </c>
      <c r="E211" s="12" t="s">
        <v>17</v>
      </c>
      <c r="F211" s="12" t="s">
        <v>8</v>
      </c>
    </row>
    <row r="212" customHeight="1" spans="1:6">
      <c r="A212" s="12">
        <v>0.25</v>
      </c>
      <c r="B212" s="12">
        <v>831</v>
      </c>
      <c r="C212" s="12" t="s">
        <v>40</v>
      </c>
      <c r="D212" s="12">
        <v>3.33</v>
      </c>
      <c r="E212" s="12" t="s">
        <v>17</v>
      </c>
      <c r="F212" s="12" t="s">
        <v>8</v>
      </c>
    </row>
    <row r="213" customHeight="1" spans="1:6">
      <c r="A213" s="12">
        <v>0.25</v>
      </c>
      <c r="B213" s="12">
        <v>854</v>
      </c>
      <c r="C213" s="12" t="s">
        <v>40</v>
      </c>
      <c r="D213" s="12">
        <v>6.14</v>
      </c>
      <c r="E213" s="12" t="s">
        <v>17</v>
      </c>
      <c r="F213" s="12" t="s">
        <v>8</v>
      </c>
    </row>
    <row r="214" customHeight="1" spans="1:6">
      <c r="A214" s="12">
        <v>0.25</v>
      </c>
      <c r="B214" s="12">
        <v>886</v>
      </c>
      <c r="C214" s="12" t="s">
        <v>44</v>
      </c>
      <c r="D214" s="12">
        <v>4.2</v>
      </c>
      <c r="E214" s="12" t="s">
        <v>31</v>
      </c>
      <c r="F214" s="12" t="s">
        <v>8</v>
      </c>
    </row>
    <row r="215" customHeight="1" spans="1:6">
      <c r="A215" s="12">
        <v>0.25</v>
      </c>
      <c r="B215" s="12">
        <v>891</v>
      </c>
      <c r="C215" s="12" t="s">
        <v>41</v>
      </c>
      <c r="D215" s="12">
        <v>7.66</v>
      </c>
      <c r="E215" s="12" t="s">
        <v>25</v>
      </c>
      <c r="F215" s="12" t="s">
        <v>8</v>
      </c>
    </row>
    <row r="216" customHeight="1" spans="1:6">
      <c r="A216" s="12">
        <v>0.25</v>
      </c>
      <c r="B216" s="12">
        <v>902</v>
      </c>
      <c r="C216" s="12" t="s">
        <v>32</v>
      </c>
      <c r="D216" s="12">
        <v>15.985</v>
      </c>
      <c r="E216" s="12" t="s">
        <v>31</v>
      </c>
      <c r="F216" s="12" t="s">
        <v>8</v>
      </c>
    </row>
    <row r="217" customHeight="1" spans="1:6">
      <c r="A217" s="12">
        <v>0.25</v>
      </c>
      <c r="B217" s="12">
        <v>933</v>
      </c>
      <c r="C217" s="12" t="s">
        <v>35</v>
      </c>
      <c r="D217" s="12">
        <f>5.31+5.16+5.44</f>
        <v>15.91</v>
      </c>
      <c r="E217" s="12" t="s">
        <v>20</v>
      </c>
      <c r="F217" s="12" t="s">
        <v>8</v>
      </c>
    </row>
    <row r="218" customHeight="1" spans="1:6">
      <c r="A218" s="12">
        <v>0.25</v>
      </c>
      <c r="B218" s="12">
        <v>972</v>
      </c>
      <c r="C218" s="12" t="s">
        <v>6</v>
      </c>
      <c r="D218" s="12">
        <v>6.07</v>
      </c>
      <c r="E218" s="12" t="s">
        <v>70</v>
      </c>
      <c r="F218" s="12" t="s">
        <v>8</v>
      </c>
    </row>
    <row r="219" customHeight="1" spans="1:6">
      <c r="A219" s="12">
        <v>0.25</v>
      </c>
      <c r="B219" s="12">
        <v>972</v>
      </c>
      <c r="C219" s="12" t="s">
        <v>32</v>
      </c>
      <c r="D219" s="12">
        <f>5.79+18.48</f>
        <v>24.27</v>
      </c>
      <c r="E219" s="12" t="s">
        <v>70</v>
      </c>
      <c r="F219" s="12" t="s">
        <v>8</v>
      </c>
    </row>
    <row r="220" customHeight="1" spans="1:6">
      <c r="A220" s="12">
        <v>0.25</v>
      </c>
      <c r="B220" s="12">
        <v>1005</v>
      </c>
      <c r="C220" s="12" t="s">
        <v>41</v>
      </c>
      <c r="D220" s="12">
        <v>22.25</v>
      </c>
      <c r="E220" s="12" t="s">
        <v>17</v>
      </c>
      <c r="F220" s="12" t="s">
        <v>8</v>
      </c>
    </row>
    <row r="221" customHeight="1" spans="1:6">
      <c r="A221" s="12">
        <v>0.251</v>
      </c>
      <c r="B221" s="12">
        <v>1124</v>
      </c>
      <c r="C221" s="12" t="s">
        <v>77</v>
      </c>
      <c r="D221" s="12">
        <v>4.53</v>
      </c>
      <c r="E221" s="12" t="s">
        <v>34</v>
      </c>
      <c r="F221" s="12" t="s">
        <v>8</v>
      </c>
    </row>
    <row r="222" customHeight="1" spans="1:6">
      <c r="A222" s="12">
        <v>0.26</v>
      </c>
      <c r="B222" s="12">
        <v>910</v>
      </c>
      <c r="C222" s="12" t="s">
        <v>78</v>
      </c>
      <c r="D222" s="12">
        <f>13.91-7.2</f>
        <v>6.71</v>
      </c>
      <c r="E222" s="12" t="s">
        <v>79</v>
      </c>
      <c r="F222" s="12" t="s">
        <v>8</v>
      </c>
    </row>
    <row r="223" customHeight="1" spans="1:6">
      <c r="A223" s="12">
        <v>0.26</v>
      </c>
      <c r="B223" s="12">
        <v>914</v>
      </c>
      <c r="C223" s="12" t="s">
        <v>13</v>
      </c>
      <c r="D223" s="12">
        <f>85.71-8.01-8.04+9.44</f>
        <v>79.1</v>
      </c>
      <c r="E223" s="12" t="s">
        <v>30</v>
      </c>
      <c r="F223" s="12" t="s">
        <v>8</v>
      </c>
    </row>
    <row r="224" customHeight="1" spans="1:6">
      <c r="A224" s="12">
        <v>0.26</v>
      </c>
      <c r="B224" s="12">
        <v>914</v>
      </c>
      <c r="C224" s="12" t="s">
        <v>13</v>
      </c>
      <c r="D224" s="12">
        <v>8.55</v>
      </c>
      <c r="E224" s="28" t="s">
        <v>80</v>
      </c>
      <c r="F224" s="12" t="s">
        <v>14</v>
      </c>
    </row>
    <row r="225" customHeight="1" spans="1:6">
      <c r="A225" s="12">
        <v>0.26</v>
      </c>
      <c r="B225" s="12">
        <v>915</v>
      </c>
      <c r="C225" s="12" t="s">
        <v>13</v>
      </c>
      <c r="D225" s="12">
        <v>7.14</v>
      </c>
      <c r="E225" s="28" t="s">
        <v>22</v>
      </c>
      <c r="F225" s="12" t="s">
        <v>8</v>
      </c>
    </row>
    <row r="226" customHeight="1" spans="1:6">
      <c r="A226" s="12">
        <v>0.27</v>
      </c>
      <c r="B226" s="12">
        <v>770</v>
      </c>
      <c r="C226" s="12" t="s">
        <v>57</v>
      </c>
      <c r="D226" s="12">
        <v>16.32</v>
      </c>
      <c r="E226" s="12" t="s">
        <v>81</v>
      </c>
      <c r="F226" s="12" t="s">
        <v>8</v>
      </c>
    </row>
    <row r="227" customHeight="1" spans="1:6">
      <c r="A227" s="12">
        <v>0.27</v>
      </c>
      <c r="B227" s="12">
        <v>920</v>
      </c>
      <c r="C227" s="12" t="s">
        <v>82</v>
      </c>
      <c r="D227" s="12">
        <f>5.91+5.84</f>
        <v>11.75</v>
      </c>
      <c r="E227" s="12" t="s">
        <v>79</v>
      </c>
      <c r="F227" s="12" t="s">
        <v>8</v>
      </c>
    </row>
    <row r="228" customHeight="1" spans="1:6">
      <c r="A228" s="12">
        <v>0.27</v>
      </c>
      <c r="B228" s="12">
        <v>924</v>
      </c>
      <c r="C228" s="12" t="s">
        <v>83</v>
      </c>
      <c r="D228" s="12">
        <v>7.5</v>
      </c>
      <c r="E228" s="12" t="s">
        <v>79</v>
      </c>
      <c r="F228" s="12" t="s">
        <v>8</v>
      </c>
    </row>
    <row r="229" customHeight="1" spans="1:6">
      <c r="A229" s="12">
        <v>0.27</v>
      </c>
      <c r="B229" s="12">
        <v>974</v>
      </c>
      <c r="C229" s="12" t="s">
        <v>42</v>
      </c>
      <c r="D229" s="12">
        <v>7.26</v>
      </c>
      <c r="E229" s="12" t="s">
        <v>18</v>
      </c>
      <c r="F229" s="12" t="s">
        <v>8</v>
      </c>
    </row>
    <row r="230" customHeight="1" spans="1:6">
      <c r="A230" s="12">
        <v>0.27</v>
      </c>
      <c r="B230" s="12">
        <v>1108</v>
      </c>
      <c r="C230" s="12" t="s">
        <v>84</v>
      </c>
      <c r="D230" s="12">
        <v>6.02</v>
      </c>
      <c r="E230" s="12" t="s">
        <v>59</v>
      </c>
      <c r="F230" s="12" t="s">
        <v>8</v>
      </c>
    </row>
    <row r="231" customHeight="1" spans="1:6">
      <c r="A231" s="12">
        <v>0.28</v>
      </c>
      <c r="B231" s="12">
        <v>781</v>
      </c>
      <c r="C231" s="12" t="s">
        <v>66</v>
      </c>
      <c r="D231" s="12">
        <v>8.35</v>
      </c>
      <c r="E231" s="12" t="s">
        <v>17</v>
      </c>
      <c r="F231" s="12" t="s">
        <v>8</v>
      </c>
    </row>
    <row r="232" customHeight="1" spans="1:6">
      <c r="A232" s="12">
        <v>0.28</v>
      </c>
      <c r="B232" s="12">
        <v>710</v>
      </c>
      <c r="C232" s="12" t="s">
        <v>66</v>
      </c>
      <c r="D232" s="12">
        <v>7.31</v>
      </c>
      <c r="E232" s="12" t="s">
        <v>53</v>
      </c>
      <c r="F232" s="12" t="s">
        <v>8</v>
      </c>
    </row>
    <row r="233" customHeight="1" spans="1:6">
      <c r="A233" s="12">
        <v>0.28</v>
      </c>
      <c r="B233" s="12">
        <v>790</v>
      </c>
      <c r="C233" s="12" t="s">
        <v>57</v>
      </c>
      <c r="D233" s="12">
        <v>7.67</v>
      </c>
      <c r="E233" s="12" t="s">
        <v>30</v>
      </c>
      <c r="F233" s="12" t="s">
        <v>8</v>
      </c>
    </row>
    <row r="234" customHeight="1" spans="1:6">
      <c r="A234" s="12">
        <v>0.28</v>
      </c>
      <c r="B234" s="12">
        <v>790</v>
      </c>
      <c r="C234" s="12" t="s">
        <v>57</v>
      </c>
      <c r="D234" s="12">
        <v>7.64</v>
      </c>
      <c r="E234" s="12" t="s">
        <v>34</v>
      </c>
      <c r="F234" s="12" t="s">
        <v>8</v>
      </c>
    </row>
    <row r="235" customHeight="1" spans="1:6">
      <c r="A235" s="12">
        <v>0.28</v>
      </c>
      <c r="B235" s="12">
        <v>909</v>
      </c>
      <c r="C235" s="12" t="s">
        <v>66</v>
      </c>
      <c r="D235" s="12">
        <v>17.34</v>
      </c>
      <c r="E235" s="12" t="s">
        <v>17</v>
      </c>
      <c r="F235" s="12" t="s">
        <v>8</v>
      </c>
    </row>
    <row r="236" customHeight="1" spans="1:6">
      <c r="A236" s="12">
        <v>0.28</v>
      </c>
      <c r="B236" s="12">
        <v>912</v>
      </c>
      <c r="C236" s="12" t="s">
        <v>66</v>
      </c>
      <c r="D236" s="12">
        <v>8.44</v>
      </c>
      <c r="E236" s="12" t="s">
        <v>17</v>
      </c>
      <c r="F236" s="12" t="s">
        <v>8</v>
      </c>
    </row>
    <row r="237" customHeight="1" spans="1:6">
      <c r="A237" s="12">
        <v>0.28</v>
      </c>
      <c r="B237" s="12">
        <v>913</v>
      </c>
      <c r="C237" s="12" t="s">
        <v>6</v>
      </c>
      <c r="D237" s="12">
        <v>6.36</v>
      </c>
      <c r="E237" s="12" t="s">
        <v>17</v>
      </c>
      <c r="F237" s="12" t="s">
        <v>8</v>
      </c>
    </row>
    <row r="238" customHeight="1" spans="1:6">
      <c r="A238" s="12">
        <v>0.28</v>
      </c>
      <c r="B238" s="12">
        <v>913</v>
      </c>
      <c r="C238" s="12" t="s">
        <v>66</v>
      </c>
      <c r="D238" s="12">
        <f>6.39+3.6</f>
        <v>9.99</v>
      </c>
      <c r="E238" s="12" t="s">
        <v>85</v>
      </c>
      <c r="F238" s="12" t="s">
        <v>8</v>
      </c>
    </row>
    <row r="239" customHeight="1" spans="1:6">
      <c r="A239" s="12">
        <v>0.28</v>
      </c>
      <c r="B239" s="12">
        <v>914</v>
      </c>
      <c r="C239" s="12" t="s">
        <v>66</v>
      </c>
      <c r="D239" s="12">
        <v>3.12</v>
      </c>
      <c r="E239" s="12" t="s">
        <v>85</v>
      </c>
      <c r="F239" s="12" t="s">
        <v>8</v>
      </c>
    </row>
    <row r="240" customHeight="1" spans="1:6">
      <c r="A240" s="12">
        <v>0.28</v>
      </c>
      <c r="B240" s="12">
        <v>920</v>
      </c>
      <c r="C240" s="12" t="s">
        <v>78</v>
      </c>
      <c r="D240" s="12">
        <f>17.48+8.68+8.82</f>
        <v>34.98</v>
      </c>
      <c r="E240" s="12" t="s">
        <v>12</v>
      </c>
      <c r="F240" s="12" t="s">
        <v>8</v>
      </c>
    </row>
    <row r="241" customHeight="1" spans="1:6">
      <c r="A241" s="12">
        <v>0.28</v>
      </c>
      <c r="B241" s="12">
        <v>920</v>
      </c>
      <c r="C241" s="12" t="s">
        <v>42</v>
      </c>
      <c r="D241" s="12">
        <v>8.79</v>
      </c>
      <c r="E241" s="12" t="s">
        <v>17</v>
      </c>
      <c r="F241" s="12" t="s">
        <v>8</v>
      </c>
    </row>
    <row r="242" customHeight="1" spans="1:6">
      <c r="A242" s="12">
        <v>0.28</v>
      </c>
      <c r="B242" s="12">
        <v>923</v>
      </c>
      <c r="C242" s="12" t="s">
        <v>32</v>
      </c>
      <c r="D242" s="12">
        <v>5.6</v>
      </c>
      <c r="E242" s="12" t="s">
        <v>31</v>
      </c>
      <c r="F242" s="12" t="s">
        <v>8</v>
      </c>
    </row>
    <row r="243" customHeight="1" spans="1:6">
      <c r="A243" s="12">
        <v>0.28</v>
      </c>
      <c r="B243" s="12">
        <v>960</v>
      </c>
      <c r="C243" s="12" t="s">
        <v>86</v>
      </c>
      <c r="D243" s="12">
        <v>5.06</v>
      </c>
      <c r="E243" s="12" t="s">
        <v>30</v>
      </c>
      <c r="F243" s="12" t="s">
        <v>8</v>
      </c>
    </row>
    <row r="244" customHeight="1" spans="1:6">
      <c r="A244" s="12">
        <v>0.28</v>
      </c>
      <c r="B244" s="12">
        <v>966</v>
      </c>
      <c r="C244" s="12" t="s">
        <v>41</v>
      </c>
      <c r="D244" s="12">
        <v>5.21</v>
      </c>
      <c r="E244" s="12" t="s">
        <v>53</v>
      </c>
      <c r="F244" s="12" t="s">
        <v>8</v>
      </c>
    </row>
    <row r="245" customHeight="1" spans="1:6">
      <c r="A245" s="12">
        <v>0.28</v>
      </c>
      <c r="B245" s="12">
        <v>975</v>
      </c>
      <c r="C245" s="12" t="s">
        <v>50</v>
      </c>
      <c r="D245" s="12">
        <v>13.79</v>
      </c>
      <c r="E245" s="12" t="s">
        <v>30</v>
      </c>
      <c r="F245" s="12" t="s">
        <v>8</v>
      </c>
    </row>
    <row r="246" customHeight="1" spans="1:6">
      <c r="A246" s="12">
        <v>0.28</v>
      </c>
      <c r="B246" s="12">
        <v>1007</v>
      </c>
      <c r="C246" s="12" t="s">
        <v>66</v>
      </c>
      <c r="D246" s="12">
        <f>9.84+9.22</f>
        <v>19.06</v>
      </c>
      <c r="E246" s="12" t="s">
        <v>30</v>
      </c>
      <c r="F246" s="12" t="s">
        <v>8</v>
      </c>
    </row>
    <row r="247" customHeight="1" spans="1:6">
      <c r="A247" s="12">
        <v>0.28</v>
      </c>
      <c r="B247" s="12">
        <v>1129</v>
      </c>
      <c r="C247" s="12" t="s">
        <v>84</v>
      </c>
      <c r="D247" s="12">
        <f>7.83+7.95</f>
        <v>15.78</v>
      </c>
      <c r="E247" s="12" t="s">
        <v>87</v>
      </c>
      <c r="F247" s="12" t="s">
        <v>8</v>
      </c>
    </row>
    <row r="248" customHeight="1" spans="1:6">
      <c r="A248" s="12">
        <v>0.285</v>
      </c>
      <c r="B248" s="12">
        <v>753</v>
      </c>
      <c r="C248" s="12" t="s">
        <v>35</v>
      </c>
      <c r="D248" s="12">
        <f>2.99+7.58</f>
        <v>10.57</v>
      </c>
      <c r="E248" s="12" t="s">
        <v>18</v>
      </c>
      <c r="F248" s="12" t="s">
        <v>8</v>
      </c>
    </row>
    <row r="249" customHeight="1" spans="1:6">
      <c r="A249" s="12" t="s">
        <v>88</v>
      </c>
      <c r="B249" s="12">
        <v>840</v>
      </c>
      <c r="C249" s="12" t="s">
        <v>66</v>
      </c>
      <c r="D249" s="12">
        <v>7.72</v>
      </c>
      <c r="E249" s="12" t="s">
        <v>17</v>
      </c>
      <c r="F249" s="12" t="s">
        <v>8</v>
      </c>
    </row>
    <row r="250" customHeight="1" spans="1:6">
      <c r="A250" s="12">
        <v>0.29</v>
      </c>
      <c r="B250" s="12">
        <v>863</v>
      </c>
      <c r="C250" s="12" t="s">
        <v>78</v>
      </c>
      <c r="D250" s="12">
        <v>6.1</v>
      </c>
      <c r="E250" s="12" t="s">
        <v>89</v>
      </c>
      <c r="F250" s="12" t="s">
        <v>14</v>
      </c>
    </row>
    <row r="251" customHeight="1" spans="1:6">
      <c r="A251" s="12">
        <v>0.29</v>
      </c>
      <c r="B251" s="12">
        <v>1108</v>
      </c>
      <c r="C251" s="12" t="s">
        <v>84</v>
      </c>
      <c r="D251" s="12">
        <f>7.95+8.09+8.29+12.93+7.83-7.8-7.95-7.83-5.13-8.09+4-8.29</f>
        <v>4</v>
      </c>
      <c r="E251" s="36" t="s">
        <v>59</v>
      </c>
      <c r="F251" s="12" t="s">
        <v>8</v>
      </c>
    </row>
    <row r="252" customHeight="1" spans="1:6">
      <c r="A252" s="12" t="s">
        <v>90</v>
      </c>
      <c r="B252" s="12">
        <v>897</v>
      </c>
      <c r="C252" s="12" t="s">
        <v>67</v>
      </c>
      <c r="D252" s="12">
        <v>5.92</v>
      </c>
      <c r="E252" s="12" t="s">
        <v>70</v>
      </c>
      <c r="F252" s="12" t="s">
        <v>8</v>
      </c>
    </row>
    <row r="253" customHeight="1" spans="1:6">
      <c r="A253" s="12">
        <v>0.3</v>
      </c>
      <c r="B253" s="12">
        <v>901</v>
      </c>
      <c r="C253" s="12" t="s">
        <v>91</v>
      </c>
      <c r="D253" s="12">
        <v>7.4</v>
      </c>
      <c r="E253" s="12" t="s">
        <v>31</v>
      </c>
      <c r="F253" s="12" t="s">
        <v>14</v>
      </c>
    </row>
    <row r="254" ht="23" customHeight="1" spans="1:6">
      <c r="A254" s="12">
        <v>0.3</v>
      </c>
      <c r="B254" s="12">
        <v>901</v>
      </c>
      <c r="C254" s="12" t="s">
        <v>92</v>
      </c>
      <c r="D254" s="12">
        <v>6.5</v>
      </c>
      <c r="E254" s="12" t="s">
        <v>31</v>
      </c>
      <c r="F254" s="12" t="s">
        <v>8</v>
      </c>
    </row>
    <row r="255" customHeight="1" spans="1:6">
      <c r="A255" s="12">
        <v>0.3</v>
      </c>
      <c r="B255" s="12">
        <v>905</v>
      </c>
      <c r="C255" s="14" t="s">
        <v>60</v>
      </c>
      <c r="D255" s="12">
        <v>3.05</v>
      </c>
      <c r="E255" s="12" t="s">
        <v>17</v>
      </c>
      <c r="F255" s="12" t="s">
        <v>8</v>
      </c>
    </row>
    <row r="256" customHeight="1" spans="1:6">
      <c r="A256" s="12">
        <v>0.3</v>
      </c>
      <c r="B256" s="12">
        <v>927</v>
      </c>
      <c r="C256" s="12" t="s">
        <v>41</v>
      </c>
      <c r="D256" s="12">
        <v>15.29</v>
      </c>
      <c r="E256" s="12" t="s">
        <v>93</v>
      </c>
      <c r="F256" s="12" t="s">
        <v>14</v>
      </c>
    </row>
    <row r="257" customHeight="1" spans="1:7">
      <c r="A257" s="12">
        <v>0.3</v>
      </c>
      <c r="B257" s="12">
        <v>940</v>
      </c>
      <c r="C257" s="14" t="s">
        <v>40</v>
      </c>
      <c r="D257" s="12">
        <f>7.33+7.44</f>
        <v>14.77</v>
      </c>
      <c r="E257" s="12" t="s">
        <v>30</v>
      </c>
      <c r="F257" s="12" t="s">
        <v>14</v>
      </c>
    </row>
    <row r="258" customHeight="1" spans="1:7">
      <c r="A258" s="12">
        <v>0.3</v>
      </c>
      <c r="B258" s="12">
        <v>1000</v>
      </c>
      <c r="C258" s="12" t="s">
        <v>94</v>
      </c>
      <c r="D258" s="12">
        <v>9.94</v>
      </c>
      <c r="E258" s="12" t="s">
        <v>18</v>
      </c>
      <c r="F258" s="12" t="s">
        <v>8</v>
      </c>
    </row>
    <row r="259" customHeight="1" spans="1:7">
      <c r="A259" s="29">
        <v>0.3</v>
      </c>
      <c r="B259" s="29">
        <v>1000</v>
      </c>
      <c r="C259" s="29" t="s">
        <v>94</v>
      </c>
      <c r="D259" s="29">
        <v>14.25</v>
      </c>
      <c r="E259" s="29" t="s">
        <v>18</v>
      </c>
      <c r="F259" s="12" t="s">
        <v>8</v>
      </c>
      <c r="G259" s="26" t="s">
        <v>46</v>
      </c>
    </row>
    <row r="260" customHeight="1" spans="1:7">
      <c r="A260" s="12">
        <v>0.3</v>
      </c>
      <c r="B260" s="12">
        <v>1000</v>
      </c>
      <c r="C260" s="12" t="s">
        <v>94</v>
      </c>
      <c r="D260" s="12">
        <f>45.8-9.14-9.45-9.06</f>
        <v>18.15</v>
      </c>
      <c r="E260" s="12" t="s">
        <v>17</v>
      </c>
      <c r="F260" s="12" t="s">
        <v>14</v>
      </c>
    </row>
    <row r="261" customHeight="1" spans="1:7">
      <c r="A261" s="12">
        <v>0.3</v>
      </c>
      <c r="B261" s="12">
        <v>1000</v>
      </c>
      <c r="C261" s="12" t="s">
        <v>94</v>
      </c>
      <c r="D261" s="12">
        <v>14.34</v>
      </c>
      <c r="E261" s="12" t="s">
        <v>18</v>
      </c>
      <c r="F261" s="12" t="s">
        <v>14</v>
      </c>
    </row>
    <row r="262" customHeight="1" spans="1:7">
      <c r="A262" s="12">
        <v>0.3</v>
      </c>
      <c r="B262" s="12">
        <v>1000</v>
      </c>
      <c r="C262" s="12" t="s">
        <v>94</v>
      </c>
      <c r="D262" s="12">
        <v>7.59</v>
      </c>
      <c r="E262" s="12" t="s">
        <v>30</v>
      </c>
      <c r="F262" s="12" t="s">
        <v>14</v>
      </c>
    </row>
    <row r="263" customHeight="1" spans="1:7">
      <c r="A263" s="12">
        <v>0.3</v>
      </c>
      <c r="B263" s="12">
        <v>1001</v>
      </c>
      <c r="C263" s="12" t="s">
        <v>94</v>
      </c>
      <c r="D263" s="12">
        <v>7.84</v>
      </c>
      <c r="E263" s="12" t="s">
        <v>93</v>
      </c>
      <c r="F263" s="12" t="s">
        <v>14</v>
      </c>
    </row>
    <row r="264" customHeight="1" spans="1:7">
      <c r="A264" s="12">
        <v>0.3</v>
      </c>
      <c r="B264" s="12">
        <v>1001</v>
      </c>
      <c r="C264" s="12" t="s">
        <v>94</v>
      </c>
      <c r="D264" s="12">
        <v>9.39</v>
      </c>
      <c r="E264" s="12" t="s">
        <v>79</v>
      </c>
      <c r="F264" s="12" t="s">
        <v>14</v>
      </c>
    </row>
    <row r="265" customHeight="1" spans="1:7">
      <c r="A265" s="12">
        <v>0.3</v>
      </c>
      <c r="B265" s="12">
        <v>1001</v>
      </c>
      <c r="C265" s="12" t="s">
        <v>94</v>
      </c>
      <c r="D265" s="12">
        <v>9.31</v>
      </c>
      <c r="E265" s="12" t="s">
        <v>18</v>
      </c>
      <c r="F265" s="12" t="s">
        <v>14</v>
      </c>
    </row>
    <row r="266" customHeight="1" spans="1:7">
      <c r="A266" s="12">
        <v>0.3</v>
      </c>
      <c r="B266" s="12">
        <v>1032</v>
      </c>
      <c r="C266" s="12" t="s">
        <v>95</v>
      </c>
      <c r="D266" s="12">
        <v>10.13</v>
      </c>
      <c r="E266" s="12" t="s">
        <v>30</v>
      </c>
      <c r="F266" s="12" t="s">
        <v>8</v>
      </c>
    </row>
    <row r="267" customHeight="1" spans="1:7">
      <c r="A267" s="12">
        <v>0.3</v>
      </c>
      <c r="B267" s="12">
        <v>1077</v>
      </c>
      <c r="C267" s="12" t="s">
        <v>95</v>
      </c>
      <c r="D267" s="12">
        <f>9.52+9.58</f>
        <v>19.1</v>
      </c>
      <c r="E267" s="12" t="s">
        <v>30</v>
      </c>
      <c r="F267" s="12" t="s">
        <v>8</v>
      </c>
    </row>
    <row r="268" customHeight="1" spans="1:7">
      <c r="A268" s="12">
        <v>0.31</v>
      </c>
      <c r="B268" s="12">
        <v>896</v>
      </c>
      <c r="C268" s="12" t="s">
        <v>67</v>
      </c>
      <c r="D268" s="12">
        <f>6.535+6.485</f>
        <v>13.02</v>
      </c>
      <c r="E268" s="12" t="s">
        <v>70</v>
      </c>
      <c r="F268" s="12" t="s">
        <v>8</v>
      </c>
    </row>
    <row r="269" customHeight="1" spans="1:7">
      <c r="A269" s="12">
        <v>0.31</v>
      </c>
      <c r="B269" s="12">
        <v>1029</v>
      </c>
      <c r="C269" s="12" t="s">
        <v>67</v>
      </c>
      <c r="D269" s="12">
        <v>3.47</v>
      </c>
      <c r="E269" s="12" t="s">
        <v>70</v>
      </c>
      <c r="F269" s="12" t="s">
        <v>8</v>
      </c>
    </row>
    <row r="270" customHeight="1" spans="1:7">
      <c r="A270" s="14">
        <v>0.31</v>
      </c>
      <c r="B270" s="14">
        <v>1032</v>
      </c>
      <c r="C270" s="14" t="s">
        <v>60</v>
      </c>
      <c r="D270" s="14">
        <f>5.49+5.53+5.53</f>
        <v>16.55</v>
      </c>
      <c r="E270" s="27" t="s">
        <v>70</v>
      </c>
      <c r="F270" s="12" t="s">
        <v>8</v>
      </c>
    </row>
    <row r="271" customHeight="1" spans="1:7">
      <c r="A271" s="14">
        <v>0.31</v>
      </c>
      <c r="B271" s="14">
        <v>1034</v>
      </c>
      <c r="C271" s="14" t="s">
        <v>60</v>
      </c>
      <c r="D271" s="14">
        <v>5.29</v>
      </c>
      <c r="E271" s="27" t="s">
        <v>70</v>
      </c>
      <c r="F271" s="12" t="s">
        <v>8</v>
      </c>
    </row>
    <row r="272" customHeight="1" spans="1:7">
      <c r="A272" s="12">
        <v>0.32</v>
      </c>
      <c r="B272" s="12">
        <v>860</v>
      </c>
      <c r="C272" s="12" t="s">
        <v>66</v>
      </c>
      <c r="D272" s="12">
        <v>16.83</v>
      </c>
      <c r="E272" s="12" t="s">
        <v>30</v>
      </c>
      <c r="F272" s="12" t="s">
        <v>8</v>
      </c>
    </row>
    <row r="273" customHeight="1" spans="1:6">
      <c r="A273" s="12">
        <v>0.32</v>
      </c>
      <c r="B273" s="12">
        <v>860</v>
      </c>
      <c r="C273" s="12" t="s">
        <v>32</v>
      </c>
      <c r="D273" s="12">
        <v>6</v>
      </c>
      <c r="E273" s="12" t="s">
        <v>30</v>
      </c>
      <c r="F273" s="12" t="s">
        <v>8</v>
      </c>
    </row>
    <row r="274" customHeight="1" spans="1:6">
      <c r="A274" s="12">
        <v>0.32</v>
      </c>
      <c r="B274" s="12">
        <v>860</v>
      </c>
      <c r="C274" s="12" t="s">
        <v>32</v>
      </c>
      <c r="D274" s="12">
        <f>12.42+6.19</f>
        <v>18.61</v>
      </c>
      <c r="E274" s="12" t="s">
        <v>31</v>
      </c>
      <c r="F274" s="12" t="s">
        <v>14</v>
      </c>
    </row>
    <row r="275" customHeight="1" spans="1:6">
      <c r="A275" s="12">
        <v>0.32</v>
      </c>
      <c r="B275" s="12">
        <v>860</v>
      </c>
      <c r="C275" s="12" t="s">
        <v>32</v>
      </c>
      <c r="D275" s="12">
        <v>5.8</v>
      </c>
      <c r="E275" s="12" t="s">
        <v>22</v>
      </c>
      <c r="F275" s="12" t="s">
        <v>14</v>
      </c>
    </row>
    <row r="276" customHeight="1" spans="1:6">
      <c r="A276" s="12">
        <v>0.32</v>
      </c>
      <c r="B276" s="12">
        <v>861</v>
      </c>
      <c r="C276" s="12" t="s">
        <v>32</v>
      </c>
      <c r="D276" s="12">
        <v>5.62</v>
      </c>
      <c r="E276" s="12" t="s">
        <v>22</v>
      </c>
      <c r="F276" s="12" t="s">
        <v>8</v>
      </c>
    </row>
    <row r="277" customHeight="1" spans="1:6">
      <c r="A277" s="12">
        <v>0.32</v>
      </c>
      <c r="B277" s="12">
        <v>880</v>
      </c>
      <c r="C277" s="12" t="s">
        <v>41</v>
      </c>
      <c r="D277" s="12">
        <v>7.22</v>
      </c>
      <c r="E277" s="12" t="s">
        <v>17</v>
      </c>
      <c r="F277" s="12" t="s">
        <v>8</v>
      </c>
    </row>
    <row r="278" customHeight="1" spans="1:6">
      <c r="A278" s="12">
        <v>0.32</v>
      </c>
      <c r="B278" s="12">
        <v>912</v>
      </c>
      <c r="C278" s="12" t="s">
        <v>66</v>
      </c>
      <c r="D278" s="12">
        <f>6.07+6.03+6.03</f>
        <v>18.13</v>
      </c>
      <c r="E278" s="12" t="s">
        <v>17</v>
      </c>
      <c r="F278" s="12" t="s">
        <v>8</v>
      </c>
    </row>
    <row r="279" customHeight="1" spans="1:6">
      <c r="A279" s="12">
        <v>0.32</v>
      </c>
      <c r="B279" s="12">
        <v>920</v>
      </c>
      <c r="C279" s="12" t="s">
        <v>62</v>
      </c>
      <c r="D279" s="12">
        <v>5.68</v>
      </c>
      <c r="E279" s="12" t="s">
        <v>17</v>
      </c>
      <c r="F279" s="12" t="s">
        <v>8</v>
      </c>
    </row>
    <row r="280" customHeight="1" spans="1:6">
      <c r="A280" s="12">
        <v>0.32</v>
      </c>
      <c r="B280" s="12">
        <v>960</v>
      </c>
      <c r="C280" s="12" t="s">
        <v>66</v>
      </c>
      <c r="D280" s="12">
        <f>37.17+24.25</f>
        <v>61.42</v>
      </c>
      <c r="E280" s="12" t="s">
        <v>30</v>
      </c>
      <c r="F280" s="12" t="s">
        <v>8</v>
      </c>
    </row>
    <row r="281" customHeight="1" spans="1:6">
      <c r="A281" s="12">
        <v>0.33</v>
      </c>
      <c r="B281" s="12">
        <v>700</v>
      </c>
      <c r="C281" s="12" t="s">
        <v>66</v>
      </c>
      <c r="D281" s="12">
        <v>7.63</v>
      </c>
      <c r="E281" s="12" t="s">
        <v>30</v>
      </c>
      <c r="F281" s="12" t="s">
        <v>8</v>
      </c>
    </row>
    <row r="282" customHeight="1" spans="1:6">
      <c r="A282" s="12">
        <v>0.33</v>
      </c>
      <c r="B282" s="12">
        <v>870</v>
      </c>
      <c r="C282" s="12" t="s">
        <v>66</v>
      </c>
      <c r="D282" s="12">
        <v>12.02</v>
      </c>
      <c r="E282" s="12" t="s">
        <v>17</v>
      </c>
      <c r="F282" s="12" t="s">
        <v>8</v>
      </c>
    </row>
    <row r="283" customHeight="1" spans="1:6">
      <c r="A283" s="12">
        <v>0.33</v>
      </c>
      <c r="B283" s="12">
        <v>871</v>
      </c>
      <c r="C283" s="12" t="s">
        <v>66</v>
      </c>
      <c r="D283" s="12">
        <v>5.675</v>
      </c>
      <c r="E283" s="12" t="s">
        <v>20</v>
      </c>
      <c r="F283" s="12" t="s">
        <v>8</v>
      </c>
    </row>
    <row r="284" customHeight="1" spans="1:6">
      <c r="A284" s="12">
        <v>0.33</v>
      </c>
      <c r="B284" s="12">
        <v>923</v>
      </c>
      <c r="C284" s="12" t="s">
        <v>67</v>
      </c>
      <c r="D284" s="12">
        <v>5.85</v>
      </c>
      <c r="E284" s="12" t="s">
        <v>17</v>
      </c>
      <c r="F284" s="12" t="s">
        <v>8</v>
      </c>
    </row>
    <row r="285" customHeight="1" spans="1:6">
      <c r="A285" s="12">
        <v>0.33</v>
      </c>
      <c r="B285" s="12">
        <v>910</v>
      </c>
      <c r="C285" s="12" t="s">
        <v>49</v>
      </c>
      <c r="D285" s="12">
        <v>5.92</v>
      </c>
      <c r="E285" s="12" t="s">
        <v>96</v>
      </c>
      <c r="F285" s="12" t="s">
        <v>8</v>
      </c>
    </row>
    <row r="286" customHeight="1" spans="1:6">
      <c r="A286" s="12">
        <v>0.34</v>
      </c>
      <c r="B286" s="12">
        <v>924</v>
      </c>
      <c r="C286" s="12" t="s">
        <v>32</v>
      </c>
      <c r="D286" s="12">
        <v>6.12</v>
      </c>
      <c r="E286" s="12" t="s">
        <v>20</v>
      </c>
      <c r="F286" s="12" t="s">
        <v>8</v>
      </c>
    </row>
    <row r="287" customHeight="1" spans="1:6">
      <c r="A287" s="12">
        <v>0.34</v>
      </c>
      <c r="B287" s="12">
        <v>945</v>
      </c>
      <c r="C287" s="12" t="s">
        <v>40</v>
      </c>
      <c r="D287" s="12">
        <v>8.84</v>
      </c>
      <c r="E287" s="12" t="s">
        <v>17</v>
      </c>
      <c r="F287" s="12" t="s">
        <v>8</v>
      </c>
    </row>
    <row r="288" customHeight="1" spans="1:6">
      <c r="A288" s="12">
        <v>0.345</v>
      </c>
      <c r="B288" s="12">
        <v>839</v>
      </c>
      <c r="C288" s="12" t="s">
        <v>97</v>
      </c>
      <c r="D288" s="12">
        <v>18.39</v>
      </c>
      <c r="E288" s="12" t="s">
        <v>30</v>
      </c>
      <c r="F288" s="12" t="s">
        <v>8</v>
      </c>
    </row>
    <row r="289" customHeight="1" spans="1:6">
      <c r="A289" s="12">
        <v>0.35</v>
      </c>
      <c r="B289" s="12">
        <v>787</v>
      </c>
      <c r="C289" s="12" t="s">
        <v>41</v>
      </c>
      <c r="D289" s="12">
        <v>15.84</v>
      </c>
      <c r="E289" s="12" t="s">
        <v>25</v>
      </c>
      <c r="F289" s="12" t="s">
        <v>8</v>
      </c>
    </row>
    <row r="290" customHeight="1" spans="1:6">
      <c r="A290" s="12">
        <v>0.35</v>
      </c>
      <c r="B290" s="12">
        <v>860</v>
      </c>
      <c r="C290" s="12" t="s">
        <v>41</v>
      </c>
      <c r="D290" s="12">
        <v>6.23</v>
      </c>
      <c r="E290" s="12" t="s">
        <v>17</v>
      </c>
      <c r="F290" s="12" t="s">
        <v>8</v>
      </c>
    </row>
    <row r="291" customHeight="1" spans="1:6">
      <c r="A291" s="12">
        <v>0.35</v>
      </c>
      <c r="B291" s="12">
        <v>863</v>
      </c>
      <c r="C291" s="12" t="s">
        <v>41</v>
      </c>
      <c r="D291" s="12">
        <f>8.06+6.24</f>
        <v>14.3</v>
      </c>
      <c r="E291" s="12" t="s">
        <v>85</v>
      </c>
      <c r="F291" s="12" t="s">
        <v>8</v>
      </c>
    </row>
    <row r="292" customHeight="1" spans="1:6">
      <c r="A292" s="12">
        <v>0.35</v>
      </c>
      <c r="B292" s="12">
        <v>912</v>
      </c>
      <c r="C292" s="12" t="s">
        <v>66</v>
      </c>
      <c r="D292" s="12">
        <f>5.885+3.585</f>
        <v>9.47</v>
      </c>
      <c r="E292" s="12" t="s">
        <v>98</v>
      </c>
      <c r="F292" s="12" t="s">
        <v>8</v>
      </c>
    </row>
    <row r="293" customHeight="1" spans="1:6">
      <c r="A293" s="12">
        <v>0.37</v>
      </c>
      <c r="B293" s="12">
        <v>845</v>
      </c>
      <c r="C293" s="12" t="s">
        <v>66</v>
      </c>
      <c r="D293" s="12">
        <v>13.56</v>
      </c>
      <c r="E293" s="12" t="s">
        <v>47</v>
      </c>
      <c r="F293" s="12" t="s">
        <v>8</v>
      </c>
    </row>
    <row r="294" customHeight="1" spans="1:6">
      <c r="A294" s="12">
        <v>0.37</v>
      </c>
      <c r="B294" s="12">
        <v>860</v>
      </c>
      <c r="C294" s="12" t="s">
        <v>41</v>
      </c>
      <c r="D294" s="12">
        <f>6.25+7.58</f>
        <v>13.83</v>
      </c>
      <c r="E294" s="12" t="s">
        <v>31</v>
      </c>
      <c r="F294" s="12" t="s">
        <v>8</v>
      </c>
    </row>
    <row r="295" customHeight="1" spans="1:6">
      <c r="A295" s="12">
        <v>0.37</v>
      </c>
      <c r="B295" s="12">
        <v>861</v>
      </c>
      <c r="C295" s="12" t="s">
        <v>41</v>
      </c>
      <c r="D295" s="12">
        <v>18.83</v>
      </c>
      <c r="E295" s="12" t="s">
        <v>31</v>
      </c>
      <c r="F295" s="12" t="s">
        <v>8</v>
      </c>
    </row>
    <row r="296" customHeight="1" spans="1:6">
      <c r="A296" s="12">
        <v>0.4</v>
      </c>
      <c r="B296" s="12">
        <v>923</v>
      </c>
      <c r="C296" s="12" t="s">
        <v>32</v>
      </c>
      <c r="D296" s="12">
        <f>12.91+6.44</f>
        <v>19.35</v>
      </c>
      <c r="E296" s="12" t="s">
        <v>30</v>
      </c>
      <c r="F296" s="12" t="s">
        <v>8</v>
      </c>
    </row>
    <row r="297" customHeight="1" spans="1:6">
      <c r="A297" s="12">
        <v>0.51</v>
      </c>
      <c r="B297" s="12">
        <v>900</v>
      </c>
      <c r="C297" s="12" t="s">
        <v>15</v>
      </c>
      <c r="D297" s="12">
        <v>8.9</v>
      </c>
      <c r="E297" s="12" t="s">
        <v>17</v>
      </c>
      <c r="F297" s="12" t="s">
        <v>8</v>
      </c>
    </row>
    <row r="298" customHeight="1" spans="1:6">
      <c r="A298" s="12">
        <v>0.52</v>
      </c>
      <c r="B298" s="12">
        <v>900</v>
      </c>
      <c r="C298" s="12" t="s">
        <v>15</v>
      </c>
      <c r="D298" s="12">
        <v>15.48</v>
      </c>
      <c r="E298" s="12" t="s">
        <v>17</v>
      </c>
      <c r="F298" s="12" t="s">
        <v>8</v>
      </c>
    </row>
    <row r="299" customHeight="1" spans="1:6">
      <c r="A299" s="12">
        <v>0.52</v>
      </c>
      <c r="B299" s="12">
        <v>902</v>
      </c>
      <c r="C299" s="12" t="s">
        <v>56</v>
      </c>
      <c r="D299" s="12">
        <v>18.16</v>
      </c>
      <c r="E299" s="12" t="s">
        <v>17</v>
      </c>
      <c r="F299" s="12" t="s">
        <v>8</v>
      </c>
    </row>
    <row r="300" customHeight="1" spans="1:6">
      <c r="A300" s="12">
        <v>0.6</v>
      </c>
      <c r="B300" s="12">
        <v>860</v>
      </c>
      <c r="C300" s="12" t="s">
        <v>62</v>
      </c>
      <c r="D300" s="12">
        <v>7.25</v>
      </c>
      <c r="E300" s="12" t="s">
        <v>17</v>
      </c>
      <c r="F300" s="12" t="s">
        <v>8</v>
      </c>
    </row>
    <row r="301" customHeight="1" spans="1:6">
      <c r="A301" s="12">
        <v>0.6</v>
      </c>
      <c r="B301" s="12">
        <v>966</v>
      </c>
      <c r="C301" s="12" t="s">
        <v>41</v>
      </c>
      <c r="D301" s="12">
        <v>5.44</v>
      </c>
      <c r="E301" s="12" t="s">
        <v>99</v>
      </c>
      <c r="F301" s="12" t="s">
        <v>8</v>
      </c>
    </row>
    <row r="302" customHeight="1" spans="1:6">
      <c r="A302" s="12">
        <v>0.59</v>
      </c>
      <c r="B302" s="12">
        <v>861</v>
      </c>
      <c r="C302" s="12" t="s">
        <v>62</v>
      </c>
      <c r="D302" s="12">
        <v>7.55</v>
      </c>
      <c r="E302" s="12" t="s">
        <v>23</v>
      </c>
      <c r="F302" s="12" t="s">
        <v>8</v>
      </c>
    </row>
    <row r="303" customHeight="1" spans="1:6">
      <c r="A303" s="12">
        <v>0.7</v>
      </c>
      <c r="B303" s="12">
        <v>860</v>
      </c>
      <c r="C303" s="12" t="s">
        <v>62</v>
      </c>
      <c r="D303" s="12">
        <f>5.07+5.18+5.99</f>
        <v>16.24</v>
      </c>
      <c r="E303" s="12" t="s">
        <v>17</v>
      </c>
      <c r="F303" s="12" t="s">
        <v>8</v>
      </c>
    </row>
    <row r="304" customHeight="1" spans="1:6">
      <c r="A304" s="12"/>
      <c r="B304" s="12"/>
      <c r="C304" s="12"/>
      <c r="D304" s="12">
        <f>SUM(D2:D303)</f>
        <v>4479.677</v>
      </c>
      <c r="E304" s="12"/>
      <c r="F304" s="12"/>
    </row>
  </sheetData>
  <autoFilter xmlns:etc="http://www.wps.cn/officeDocument/2017/etCustomData" ref="A1:F304" etc:filterBottomFollowUsedRange="0">
    <extLst/>
  </autoFilter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M14" sqref="M14"/>
    </sheetView>
  </sheetViews>
  <sheetFormatPr defaultColWidth="9" defaultRowHeight="14.25" outlineLevelCol="7"/>
  <cols>
    <col min="1" max="1" width="15" style="23" customWidth="1"/>
    <col min="2" max="2" width="11.25" style="23" customWidth="1"/>
    <col min="3" max="3" width="9.875" style="23" customWidth="1"/>
    <col min="4" max="4" width="8.75" style="23" customWidth="1"/>
    <col min="5" max="5" width="8.875" style="23" customWidth="1"/>
    <col min="6" max="6" width="7" style="23" customWidth="1"/>
    <col min="7" max="7" width="8.625" style="23" customWidth="1"/>
    <col min="8" max="8" width="18.875" style="23" customWidth="1"/>
    <col min="9" max="16384" width="9" style="23"/>
  </cols>
  <sheetData>
    <row r="1" spans="1:8">
      <c r="A1" s="24" t="s">
        <v>100</v>
      </c>
      <c r="B1" s="24" t="s">
        <v>101</v>
      </c>
      <c r="C1" s="24">
        <v>7.416</v>
      </c>
      <c r="D1" s="24" t="s">
        <v>102</v>
      </c>
      <c r="E1" s="24" t="s">
        <v>18</v>
      </c>
      <c r="F1" s="24" t="s">
        <v>103</v>
      </c>
      <c r="G1" s="24" t="s">
        <v>104</v>
      </c>
      <c r="H1" s="24" t="s">
        <v>105</v>
      </c>
    </row>
    <row r="2" spans="1:8">
      <c r="A2" s="24" t="s">
        <v>100</v>
      </c>
      <c r="B2" s="24" t="s">
        <v>101</v>
      </c>
      <c r="C2" s="24">
        <v>7.223</v>
      </c>
      <c r="D2" s="24" t="s">
        <v>102</v>
      </c>
      <c r="E2" s="24" t="s">
        <v>18</v>
      </c>
      <c r="F2" s="24" t="s">
        <v>103</v>
      </c>
      <c r="G2" s="24" t="s">
        <v>104</v>
      </c>
      <c r="H2" s="24" t="s">
        <v>105</v>
      </c>
    </row>
    <row r="3" spans="1:8">
      <c r="A3" s="24" t="s">
        <v>100</v>
      </c>
      <c r="B3" s="24" t="s">
        <v>101</v>
      </c>
      <c r="C3" s="24">
        <v>7.524</v>
      </c>
      <c r="D3" s="24" t="s">
        <v>102</v>
      </c>
      <c r="E3" s="24" t="s">
        <v>18</v>
      </c>
      <c r="F3" s="24" t="s">
        <v>103</v>
      </c>
      <c r="G3" s="24" t="s">
        <v>104</v>
      </c>
      <c r="H3" s="24" t="s">
        <v>105</v>
      </c>
    </row>
    <row r="4" spans="1:8">
      <c r="A4" s="24" t="s">
        <v>100</v>
      </c>
      <c r="B4" s="24" t="s">
        <v>101</v>
      </c>
      <c r="C4" s="24">
        <v>7.4</v>
      </c>
      <c r="D4" s="24" t="s">
        <v>102</v>
      </c>
      <c r="E4" s="24" t="s">
        <v>18</v>
      </c>
      <c r="F4" s="24" t="s">
        <v>103</v>
      </c>
      <c r="G4" s="24" t="s">
        <v>104</v>
      </c>
      <c r="H4" s="24" t="s">
        <v>105</v>
      </c>
    </row>
    <row r="5" spans="1:8">
      <c r="A5" s="24" t="s">
        <v>100</v>
      </c>
      <c r="B5" s="24" t="s">
        <v>101</v>
      </c>
      <c r="C5" s="24">
        <v>7.41</v>
      </c>
      <c r="D5" s="24" t="s">
        <v>102</v>
      </c>
      <c r="E5" s="24" t="s">
        <v>18</v>
      </c>
      <c r="F5" s="24" t="s">
        <v>103</v>
      </c>
      <c r="G5" s="24" t="s">
        <v>104</v>
      </c>
      <c r="H5" s="24" t="s">
        <v>105</v>
      </c>
    </row>
    <row r="6" spans="1:8">
      <c r="A6" s="24" t="s">
        <v>100</v>
      </c>
      <c r="B6" s="24" t="s">
        <v>101</v>
      </c>
      <c r="C6" s="24">
        <v>5.44</v>
      </c>
      <c r="D6" s="24" t="s">
        <v>102</v>
      </c>
      <c r="E6" s="24" t="s">
        <v>18</v>
      </c>
      <c r="F6" s="24" t="s">
        <v>103</v>
      </c>
      <c r="G6" s="24" t="s">
        <v>104</v>
      </c>
      <c r="H6" s="24" t="s">
        <v>105</v>
      </c>
    </row>
    <row r="7" spans="1:8">
      <c r="A7" s="24" t="s">
        <v>100</v>
      </c>
      <c r="B7" s="24" t="s">
        <v>101</v>
      </c>
      <c r="C7" s="24">
        <v>5.532</v>
      </c>
      <c r="D7" s="24" t="s">
        <v>102</v>
      </c>
      <c r="E7" s="24" t="s">
        <v>18</v>
      </c>
      <c r="F7" s="24" t="s">
        <v>103</v>
      </c>
      <c r="G7" s="24" t="s">
        <v>104</v>
      </c>
      <c r="H7" s="24" t="s">
        <v>105</v>
      </c>
    </row>
    <row r="8" spans="1:8">
      <c r="A8" s="24" t="s">
        <v>100</v>
      </c>
      <c r="B8" s="24" t="s">
        <v>101</v>
      </c>
      <c r="C8" s="24">
        <v>5.6</v>
      </c>
      <c r="D8" s="24" t="s">
        <v>102</v>
      </c>
      <c r="E8" s="24" t="s">
        <v>18</v>
      </c>
      <c r="F8" s="24" t="s">
        <v>103</v>
      </c>
      <c r="G8" s="24" t="s">
        <v>104</v>
      </c>
      <c r="H8" s="24" t="s">
        <v>105</v>
      </c>
    </row>
    <row r="9" spans="1:8">
      <c r="A9" s="24" t="s">
        <v>100</v>
      </c>
      <c r="B9" s="24" t="s">
        <v>101</v>
      </c>
      <c r="C9" s="24">
        <v>7.504</v>
      </c>
      <c r="D9" s="24" t="s">
        <v>102</v>
      </c>
      <c r="E9" s="24" t="s">
        <v>18</v>
      </c>
      <c r="F9" s="24" t="s">
        <v>103</v>
      </c>
      <c r="G9" s="24" t="s">
        <v>104</v>
      </c>
      <c r="H9" s="24" t="s">
        <v>105</v>
      </c>
    </row>
    <row r="10" spans="1:8">
      <c r="A10" s="24" t="s">
        <v>100</v>
      </c>
      <c r="B10" s="24" t="s">
        <v>101</v>
      </c>
      <c r="C10" s="24">
        <v>7.324</v>
      </c>
      <c r="D10" s="24" t="s">
        <v>102</v>
      </c>
      <c r="E10" s="24" t="s">
        <v>18</v>
      </c>
      <c r="F10" s="24" t="s">
        <v>103</v>
      </c>
      <c r="G10" s="24" t="s">
        <v>104</v>
      </c>
      <c r="H10" s="24" t="s">
        <v>105</v>
      </c>
    </row>
    <row r="11" spans="1:8">
      <c r="A11" s="24" t="s">
        <v>100</v>
      </c>
      <c r="B11" s="24" t="s">
        <v>101</v>
      </c>
      <c r="C11" s="24">
        <v>5.532</v>
      </c>
      <c r="D11" s="24" t="s">
        <v>102</v>
      </c>
      <c r="E11" s="24" t="s">
        <v>18</v>
      </c>
      <c r="F11" s="24" t="s">
        <v>103</v>
      </c>
      <c r="G11" s="24" t="s">
        <v>104</v>
      </c>
      <c r="H11" s="24" t="s">
        <v>105</v>
      </c>
    </row>
    <row r="12" spans="1:8">
      <c r="A12" s="24" t="s">
        <v>100</v>
      </c>
      <c r="B12" s="24" t="s">
        <v>101</v>
      </c>
      <c r="C12" s="24">
        <v>7.234</v>
      </c>
      <c r="D12" s="24" t="s">
        <v>102</v>
      </c>
      <c r="E12" s="24" t="s">
        <v>18</v>
      </c>
      <c r="F12" s="24" t="s">
        <v>103</v>
      </c>
      <c r="G12" s="24" t="s">
        <v>104</v>
      </c>
      <c r="H12" s="24" t="s">
        <v>105</v>
      </c>
    </row>
    <row r="13" spans="1:8">
      <c r="A13" s="24" t="s">
        <v>100</v>
      </c>
      <c r="B13" s="24" t="s">
        <v>101</v>
      </c>
      <c r="C13" s="24">
        <v>7.036</v>
      </c>
      <c r="D13" s="24" t="s">
        <v>102</v>
      </c>
      <c r="E13" s="24" t="s">
        <v>18</v>
      </c>
      <c r="F13" s="24" t="s">
        <v>103</v>
      </c>
      <c r="G13" s="24" t="s">
        <v>104</v>
      </c>
      <c r="H13" s="24" t="s">
        <v>105</v>
      </c>
    </row>
    <row r="14" spans="1:8">
      <c r="A14" s="24" t="s">
        <v>100</v>
      </c>
      <c r="B14" s="24" t="s">
        <v>101</v>
      </c>
      <c r="C14" s="24">
        <v>7.523</v>
      </c>
      <c r="D14" s="24" t="s">
        <v>102</v>
      </c>
      <c r="E14" s="24" t="s">
        <v>18</v>
      </c>
      <c r="F14" s="24" t="s">
        <v>103</v>
      </c>
      <c r="G14" s="24" t="s">
        <v>104</v>
      </c>
      <c r="H14" s="24" t="s">
        <v>105</v>
      </c>
    </row>
    <row r="15" spans="1:8">
      <c r="A15" s="24" t="s">
        <v>100</v>
      </c>
      <c r="B15" s="24" t="s">
        <v>101</v>
      </c>
      <c r="C15" s="24">
        <v>7.199</v>
      </c>
      <c r="D15" s="24" t="s">
        <v>102</v>
      </c>
      <c r="E15" s="24" t="s">
        <v>18</v>
      </c>
      <c r="F15" s="24" t="s">
        <v>103</v>
      </c>
      <c r="G15" s="24" t="s">
        <v>104</v>
      </c>
      <c r="H15" s="24" t="s">
        <v>105</v>
      </c>
    </row>
    <row r="16" spans="1:8">
      <c r="A16" s="24" t="s">
        <v>100</v>
      </c>
      <c r="B16" s="24" t="s">
        <v>101</v>
      </c>
      <c r="C16" s="24">
        <v>7.212</v>
      </c>
      <c r="D16" s="24" t="s">
        <v>102</v>
      </c>
      <c r="E16" s="24" t="s">
        <v>18</v>
      </c>
      <c r="F16" s="24" t="s">
        <v>103</v>
      </c>
      <c r="G16" s="24" t="s">
        <v>104</v>
      </c>
      <c r="H16" s="24" t="s">
        <v>105</v>
      </c>
    </row>
    <row r="17" spans="1:8">
      <c r="A17" s="24" t="s">
        <v>100</v>
      </c>
      <c r="B17" s="24" t="s">
        <v>101</v>
      </c>
      <c r="C17" s="24">
        <v>7.413</v>
      </c>
      <c r="D17" s="24" t="s">
        <v>102</v>
      </c>
      <c r="E17" s="24" t="s">
        <v>18</v>
      </c>
      <c r="F17" s="24" t="s">
        <v>103</v>
      </c>
      <c r="G17" s="24" t="s">
        <v>104</v>
      </c>
      <c r="H17" s="24" t="s">
        <v>105</v>
      </c>
    </row>
    <row r="18" spans="1:8">
      <c r="A18" s="24" t="s">
        <v>100</v>
      </c>
      <c r="B18" s="24" t="s">
        <v>101</v>
      </c>
      <c r="C18" s="24">
        <v>7.61</v>
      </c>
      <c r="D18" s="24" t="s">
        <v>102</v>
      </c>
      <c r="E18" s="24" t="s">
        <v>18</v>
      </c>
      <c r="F18" s="24" t="s">
        <v>103</v>
      </c>
      <c r="G18" s="24" t="s">
        <v>104</v>
      </c>
      <c r="H18" s="24" t="s">
        <v>105</v>
      </c>
    </row>
    <row r="19" spans="1:8">
      <c r="A19" s="24" t="s">
        <v>100</v>
      </c>
      <c r="B19" s="24" t="s">
        <v>101</v>
      </c>
      <c r="C19" s="24">
        <v>7.131</v>
      </c>
      <c r="D19" s="24" t="s">
        <v>102</v>
      </c>
      <c r="E19" s="24" t="s">
        <v>18</v>
      </c>
      <c r="F19" s="24" t="s">
        <v>103</v>
      </c>
      <c r="G19" s="24" t="s">
        <v>104</v>
      </c>
      <c r="H19" s="24" t="s">
        <v>105</v>
      </c>
    </row>
    <row r="20" spans="1:8">
      <c r="A20" s="25"/>
      <c r="B20" s="25"/>
      <c r="C20" s="25">
        <f>SUM(C1:C19)</f>
        <v>132.263</v>
      </c>
      <c r="D20" s="25"/>
      <c r="E20" s="25"/>
      <c r="F20" s="25"/>
      <c r="G20" s="25"/>
      <c r="H20" s="25"/>
    </row>
    <row r="21" spans="1:8">
      <c r="A21" s="24" t="s">
        <v>100</v>
      </c>
      <c r="B21" s="24" t="s">
        <v>106</v>
      </c>
      <c r="C21" s="24">
        <v>7.506</v>
      </c>
      <c r="D21" s="24" t="s">
        <v>102</v>
      </c>
      <c r="E21" s="24" t="s">
        <v>18</v>
      </c>
      <c r="F21" s="24" t="s">
        <v>103</v>
      </c>
      <c r="G21" s="24" t="s">
        <v>107</v>
      </c>
      <c r="H21" s="24" t="s">
        <v>105</v>
      </c>
    </row>
    <row r="22" spans="1:8">
      <c r="A22" s="24" t="s">
        <v>100</v>
      </c>
      <c r="B22" s="24" t="s">
        <v>106</v>
      </c>
      <c r="C22" s="24">
        <v>7.993</v>
      </c>
      <c r="D22" s="24" t="s">
        <v>102</v>
      </c>
      <c r="E22" s="24" t="s">
        <v>18</v>
      </c>
      <c r="F22" s="24" t="s">
        <v>103</v>
      </c>
      <c r="G22" s="24" t="s">
        <v>107</v>
      </c>
      <c r="H22" s="24" t="s">
        <v>105</v>
      </c>
    </row>
    <row r="23" spans="1:8">
      <c r="A23" s="24" t="s">
        <v>100</v>
      </c>
      <c r="B23" s="24" t="s">
        <v>106</v>
      </c>
      <c r="C23" s="24">
        <v>7.425</v>
      </c>
      <c r="D23" s="24" t="s">
        <v>102</v>
      </c>
      <c r="E23" s="24" t="s">
        <v>18</v>
      </c>
      <c r="F23" s="24" t="s">
        <v>103</v>
      </c>
      <c r="G23" s="24" t="s">
        <v>107</v>
      </c>
      <c r="H23" s="24" t="s">
        <v>105</v>
      </c>
    </row>
    <row r="24" spans="1:8">
      <c r="A24" s="24" t="s">
        <v>100</v>
      </c>
      <c r="B24" s="24" t="s">
        <v>106</v>
      </c>
      <c r="C24" s="24">
        <v>7.755</v>
      </c>
      <c r="D24" s="24" t="s">
        <v>102</v>
      </c>
      <c r="E24" s="24" t="s">
        <v>18</v>
      </c>
      <c r="F24" s="24" t="s">
        <v>103</v>
      </c>
      <c r="G24" s="24" t="s">
        <v>107</v>
      </c>
      <c r="H24" s="24" t="s">
        <v>105</v>
      </c>
    </row>
    <row r="25" spans="1:8">
      <c r="A25" s="24" t="s">
        <v>100</v>
      </c>
      <c r="B25" s="24" t="s">
        <v>106</v>
      </c>
      <c r="C25" s="24">
        <v>7.87</v>
      </c>
      <c r="D25" s="24" t="s">
        <v>102</v>
      </c>
      <c r="E25" s="24" t="s">
        <v>18</v>
      </c>
      <c r="F25" s="24" t="s">
        <v>103</v>
      </c>
      <c r="G25" s="24" t="s">
        <v>107</v>
      </c>
      <c r="H25" s="24" t="s">
        <v>105</v>
      </c>
    </row>
    <row r="26" spans="1:8">
      <c r="A26" s="24" t="s">
        <v>100</v>
      </c>
      <c r="B26" s="24" t="s">
        <v>106</v>
      </c>
      <c r="C26" s="24">
        <v>8.045</v>
      </c>
      <c r="D26" s="24" t="s">
        <v>102</v>
      </c>
      <c r="E26" s="24" t="s">
        <v>18</v>
      </c>
      <c r="F26" s="24" t="s">
        <v>103</v>
      </c>
      <c r="G26" s="24" t="s">
        <v>107</v>
      </c>
      <c r="H26" s="24" t="s">
        <v>105</v>
      </c>
    </row>
    <row r="27" spans="1:8">
      <c r="A27" s="24" t="s">
        <v>100</v>
      </c>
      <c r="B27" s="24" t="s">
        <v>106</v>
      </c>
      <c r="C27" s="24">
        <v>8.23</v>
      </c>
      <c r="D27" s="24" t="s">
        <v>102</v>
      </c>
      <c r="E27" s="24" t="s">
        <v>18</v>
      </c>
      <c r="F27" s="24" t="s">
        <v>103</v>
      </c>
      <c r="G27" s="24" t="s">
        <v>107</v>
      </c>
      <c r="H27" s="24" t="s">
        <v>105</v>
      </c>
    </row>
    <row r="28" spans="1:8">
      <c r="A28" s="24" t="s">
        <v>100</v>
      </c>
      <c r="B28" s="24" t="s">
        <v>106</v>
      </c>
      <c r="C28" s="24">
        <v>8</v>
      </c>
      <c r="D28" s="24" t="s">
        <v>102</v>
      </c>
      <c r="E28" s="24" t="s">
        <v>18</v>
      </c>
      <c r="F28" s="24" t="s">
        <v>103</v>
      </c>
      <c r="G28" s="24" t="s">
        <v>107</v>
      </c>
      <c r="H28" s="24" t="s">
        <v>105</v>
      </c>
    </row>
    <row r="29" spans="1:8">
      <c r="A29" s="24" t="s">
        <v>100</v>
      </c>
      <c r="B29" s="24" t="s">
        <v>106</v>
      </c>
      <c r="C29" s="24">
        <v>8.213</v>
      </c>
      <c r="D29" s="24" t="s">
        <v>102</v>
      </c>
      <c r="E29" s="24" t="s">
        <v>18</v>
      </c>
      <c r="F29" s="24" t="s">
        <v>103</v>
      </c>
      <c r="G29" s="24" t="s">
        <v>107</v>
      </c>
      <c r="H29" s="24" t="s">
        <v>105</v>
      </c>
    </row>
    <row r="30" spans="1:8">
      <c r="A30" s="24" t="s">
        <v>100</v>
      </c>
      <c r="B30" s="24" t="s">
        <v>106</v>
      </c>
      <c r="C30" s="24">
        <v>7.798</v>
      </c>
      <c r="D30" s="24" t="s">
        <v>102</v>
      </c>
      <c r="E30" s="24" t="s">
        <v>18</v>
      </c>
      <c r="F30" s="24" t="s">
        <v>103</v>
      </c>
      <c r="G30" s="24" t="s">
        <v>107</v>
      </c>
      <c r="H30" s="24" t="s">
        <v>105</v>
      </c>
    </row>
    <row r="31" spans="1:8">
      <c r="A31" s="24" t="s">
        <v>100</v>
      </c>
      <c r="B31" s="24" t="s">
        <v>106</v>
      </c>
      <c r="C31" s="24">
        <v>7.455</v>
      </c>
      <c r="D31" s="24" t="s">
        <v>102</v>
      </c>
      <c r="E31" s="24" t="s">
        <v>18</v>
      </c>
      <c r="F31" s="24" t="s">
        <v>103</v>
      </c>
      <c r="G31" s="24" t="s">
        <v>107</v>
      </c>
      <c r="H31" s="24" t="s">
        <v>105</v>
      </c>
    </row>
    <row r="32" spans="1:8">
      <c r="A32" s="24" t="s">
        <v>100</v>
      </c>
      <c r="B32" s="24" t="s">
        <v>106</v>
      </c>
      <c r="C32" s="24">
        <v>8.008</v>
      </c>
      <c r="D32" s="24" t="s">
        <v>102</v>
      </c>
      <c r="E32" s="24" t="s">
        <v>18</v>
      </c>
      <c r="F32" s="24" t="s">
        <v>103</v>
      </c>
      <c r="G32" s="24" t="s">
        <v>107</v>
      </c>
      <c r="H32" s="24" t="s">
        <v>105</v>
      </c>
    </row>
    <row r="33" spans="1:8">
      <c r="A33" s="25"/>
      <c r="B33" s="25"/>
      <c r="C33" s="25">
        <f>SUM(C21:C32)</f>
        <v>94.298</v>
      </c>
      <c r="D33" s="25"/>
      <c r="E33" s="25"/>
      <c r="F33" s="25"/>
      <c r="G33" s="25"/>
      <c r="H33" s="2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M5" sqref="M5"/>
    </sheetView>
  </sheetViews>
  <sheetFormatPr defaultColWidth="9" defaultRowHeight="14.25"/>
  <cols>
    <col min="1" max="1" width="16.625" style="11" customWidth="1"/>
    <col min="2" max="2" width="13.125" style="11" customWidth="1"/>
    <col min="3" max="3" width="0.125" style="11" customWidth="1"/>
    <col min="4" max="4" width="10.75" style="11" customWidth="1"/>
    <col min="5" max="5" width="12.625" style="11" customWidth="1"/>
    <col min="6" max="6" width="13.25" style="11" customWidth="1"/>
    <col min="7" max="7" width="11.5" style="11" customWidth="1"/>
    <col min="8" max="8" width="11.625" style="11" customWidth="1"/>
    <col min="9" max="9" width="13.625" style="19" customWidth="1"/>
    <col min="10" max="16384" width="9" style="11"/>
  </cols>
  <sheetData>
    <row r="1" ht="15" customHeight="1" spans="1:9">
      <c r="A1" s="20" t="s">
        <v>108</v>
      </c>
      <c r="B1" s="20" t="s">
        <v>109</v>
      </c>
      <c r="C1" s="20" t="s">
        <v>110</v>
      </c>
      <c r="D1" s="20" t="s">
        <v>111</v>
      </c>
      <c r="E1" s="20" t="s">
        <v>112</v>
      </c>
      <c r="F1" s="20" t="s">
        <v>4</v>
      </c>
      <c r="G1" s="20" t="s">
        <v>113</v>
      </c>
      <c r="H1" s="20" t="s">
        <v>5</v>
      </c>
      <c r="I1" s="21" t="s">
        <v>114</v>
      </c>
    </row>
    <row r="2" ht="30" customHeight="1" spans="1:9">
      <c r="A2" s="21" t="s">
        <v>115</v>
      </c>
      <c r="B2" s="22">
        <v>1.695</v>
      </c>
      <c r="C2" s="22" t="s">
        <v>116</v>
      </c>
      <c r="D2" s="21" t="s">
        <v>117</v>
      </c>
      <c r="E2" s="22" t="s">
        <v>118</v>
      </c>
      <c r="F2" s="22" t="s">
        <v>18</v>
      </c>
      <c r="G2" s="22" t="s">
        <v>104</v>
      </c>
      <c r="H2" s="20" t="s">
        <v>8</v>
      </c>
      <c r="I2" s="21" t="s">
        <v>119</v>
      </c>
    </row>
    <row r="3" ht="30" customHeight="1" spans="1:9">
      <c r="A3" s="21" t="s">
        <v>115</v>
      </c>
      <c r="B3" s="22">
        <v>1.695</v>
      </c>
      <c r="C3" s="22" t="s">
        <v>116</v>
      </c>
      <c r="D3" s="21" t="s">
        <v>117</v>
      </c>
      <c r="E3" s="22" t="s">
        <v>118</v>
      </c>
      <c r="F3" s="22" t="s">
        <v>18</v>
      </c>
      <c r="G3" s="22" t="s">
        <v>104</v>
      </c>
      <c r="H3" s="20" t="s">
        <v>8</v>
      </c>
      <c r="I3" s="21" t="s">
        <v>119</v>
      </c>
    </row>
    <row r="4" ht="30" customHeight="1" spans="1:9">
      <c r="A4" s="21" t="s">
        <v>120</v>
      </c>
      <c r="B4" s="22">
        <v>6.918</v>
      </c>
      <c r="C4" s="22" t="s">
        <v>121</v>
      </c>
      <c r="D4" s="20" t="s">
        <v>100</v>
      </c>
      <c r="E4" s="22" t="s">
        <v>118</v>
      </c>
      <c r="F4" s="22" t="s">
        <v>18</v>
      </c>
      <c r="G4" s="22" t="s">
        <v>104</v>
      </c>
      <c r="H4" s="20" t="s">
        <v>8</v>
      </c>
      <c r="I4" s="21" t="s">
        <v>119</v>
      </c>
    </row>
    <row r="5" ht="30" customHeight="1" spans="1:9">
      <c r="A5" s="21" t="s">
        <v>122</v>
      </c>
      <c r="B5" s="22">
        <v>5.12</v>
      </c>
      <c r="C5" s="21"/>
      <c r="D5" s="20" t="s">
        <v>100</v>
      </c>
      <c r="E5" s="22" t="s">
        <v>102</v>
      </c>
      <c r="F5" s="22" t="s">
        <v>18</v>
      </c>
      <c r="G5" s="22" t="s">
        <v>107</v>
      </c>
      <c r="H5" s="20" t="s">
        <v>8</v>
      </c>
      <c r="I5" s="21" t="s">
        <v>119</v>
      </c>
    </row>
    <row r="6" ht="30" customHeight="1" spans="1:9">
      <c r="A6" s="21" t="s">
        <v>122</v>
      </c>
      <c r="B6" s="22">
        <v>4.87</v>
      </c>
      <c r="C6" s="21"/>
      <c r="D6" s="20" t="s">
        <v>100</v>
      </c>
      <c r="E6" s="22" t="s">
        <v>102</v>
      </c>
      <c r="F6" s="22" t="s">
        <v>18</v>
      </c>
      <c r="G6" s="22" t="s">
        <v>107</v>
      </c>
      <c r="H6" s="20" t="s">
        <v>8</v>
      </c>
      <c r="I6" s="21" t="s">
        <v>119</v>
      </c>
    </row>
    <row r="7" ht="30" customHeight="1" spans="1:9">
      <c r="A7" s="21" t="s">
        <v>123</v>
      </c>
      <c r="B7" s="22">
        <v>6.308</v>
      </c>
      <c r="C7" s="21"/>
      <c r="D7" s="21" t="s">
        <v>124</v>
      </c>
      <c r="E7" s="22" t="s">
        <v>125</v>
      </c>
      <c r="F7" s="22" t="s">
        <v>126</v>
      </c>
      <c r="G7" s="22" t="s">
        <v>107</v>
      </c>
      <c r="H7" s="20" t="s">
        <v>8</v>
      </c>
      <c r="I7" s="21" t="s">
        <v>119</v>
      </c>
    </row>
    <row r="8" ht="30" customHeight="1" spans="1:9">
      <c r="A8" s="21" t="s">
        <v>127</v>
      </c>
      <c r="B8" s="22">
        <v>7.046</v>
      </c>
      <c r="C8" s="22" t="s">
        <v>128</v>
      </c>
      <c r="D8" s="20" t="s">
        <v>100</v>
      </c>
      <c r="E8" s="22" t="s">
        <v>118</v>
      </c>
      <c r="F8" s="22" t="s">
        <v>18</v>
      </c>
      <c r="G8" s="22" t="s">
        <v>104</v>
      </c>
      <c r="H8" s="20" t="s">
        <v>8</v>
      </c>
      <c r="I8" s="21" t="s">
        <v>119</v>
      </c>
    </row>
    <row r="9" ht="30" customHeight="1" spans="1:9">
      <c r="A9" s="21" t="s">
        <v>127</v>
      </c>
      <c r="B9" s="22">
        <v>7.194</v>
      </c>
      <c r="C9" s="22" t="s">
        <v>128</v>
      </c>
      <c r="D9" s="20" t="s">
        <v>100</v>
      </c>
      <c r="E9" s="22" t="s">
        <v>118</v>
      </c>
      <c r="F9" s="22" t="s">
        <v>18</v>
      </c>
      <c r="G9" s="22" t="s">
        <v>104</v>
      </c>
      <c r="H9" s="20" t="s">
        <v>8</v>
      </c>
      <c r="I9" s="21" t="s">
        <v>119</v>
      </c>
    </row>
    <row r="10" ht="30" customHeight="1" spans="1:9">
      <c r="A10" s="21" t="s">
        <v>129</v>
      </c>
      <c r="B10" s="22">
        <v>5.474</v>
      </c>
      <c r="C10" s="21"/>
      <c r="D10" s="21" t="s">
        <v>124</v>
      </c>
      <c r="E10" s="22" t="s">
        <v>102</v>
      </c>
      <c r="F10" s="22" t="s">
        <v>126</v>
      </c>
      <c r="G10" s="22" t="s">
        <v>107</v>
      </c>
      <c r="H10" s="20" t="s">
        <v>8</v>
      </c>
      <c r="I10" s="21" t="s">
        <v>119</v>
      </c>
    </row>
    <row r="11" ht="30" customHeight="1" spans="1:9">
      <c r="A11" s="21" t="s">
        <v>129</v>
      </c>
      <c r="B11" s="22">
        <v>6.828</v>
      </c>
      <c r="C11" s="21"/>
      <c r="D11" s="21" t="s">
        <v>124</v>
      </c>
      <c r="E11" s="22" t="s">
        <v>102</v>
      </c>
      <c r="F11" s="22" t="s">
        <v>126</v>
      </c>
      <c r="G11" s="22" t="s">
        <v>107</v>
      </c>
      <c r="H11" s="20" t="s">
        <v>8</v>
      </c>
      <c r="I11" s="21" t="s">
        <v>119</v>
      </c>
    </row>
    <row r="12" ht="30" customHeight="1" spans="1:9">
      <c r="A12" s="21" t="s">
        <v>130</v>
      </c>
      <c r="B12" s="22">
        <v>5.908</v>
      </c>
      <c r="C12" s="22" t="s">
        <v>116</v>
      </c>
      <c r="D12" s="20" t="s">
        <v>100</v>
      </c>
      <c r="E12" s="22" t="s">
        <v>131</v>
      </c>
      <c r="F12" s="22" t="s">
        <v>17</v>
      </c>
      <c r="G12" s="22" t="s">
        <v>107</v>
      </c>
      <c r="H12" s="20" t="s">
        <v>8</v>
      </c>
      <c r="I12" s="21" t="s">
        <v>119</v>
      </c>
    </row>
    <row r="13" ht="30" customHeight="1" spans="1:9">
      <c r="A13" s="21" t="s">
        <v>132</v>
      </c>
      <c r="B13" s="22">
        <v>6.778</v>
      </c>
      <c r="C13" s="22" t="s">
        <v>116</v>
      </c>
      <c r="D13" s="20" t="s">
        <v>100</v>
      </c>
      <c r="E13" s="22" t="s">
        <v>102</v>
      </c>
      <c r="F13" s="22" t="s">
        <v>17</v>
      </c>
      <c r="G13" s="22" t="s">
        <v>104</v>
      </c>
      <c r="H13" s="20" t="s">
        <v>8</v>
      </c>
      <c r="I13" s="21" t="s">
        <v>119</v>
      </c>
    </row>
    <row r="14" ht="30" customHeight="1" spans="1:9">
      <c r="A14" s="20" t="s">
        <v>133</v>
      </c>
      <c r="B14" s="20">
        <v>7.59</v>
      </c>
      <c r="C14" s="20" t="s">
        <v>134</v>
      </c>
      <c r="D14" s="20" t="s">
        <v>100</v>
      </c>
      <c r="E14" s="20" t="s">
        <v>118</v>
      </c>
      <c r="F14" s="20" t="s">
        <v>17</v>
      </c>
      <c r="G14" s="20" t="s">
        <v>104</v>
      </c>
      <c r="H14" s="20" t="s">
        <v>14</v>
      </c>
      <c r="I14" s="21" t="s">
        <v>119</v>
      </c>
    </row>
    <row r="15" ht="30" customHeight="1" spans="1:9">
      <c r="A15" s="20" t="s">
        <v>133</v>
      </c>
      <c r="B15" s="20">
        <v>7.55</v>
      </c>
      <c r="C15" s="20" t="s">
        <v>134</v>
      </c>
      <c r="D15" s="20" t="s">
        <v>100</v>
      </c>
      <c r="E15" s="20" t="s">
        <v>118</v>
      </c>
      <c r="F15" s="20" t="s">
        <v>17</v>
      </c>
      <c r="G15" s="20" t="s">
        <v>104</v>
      </c>
      <c r="H15" s="20" t="s">
        <v>14</v>
      </c>
      <c r="I15" s="21" t="s">
        <v>119</v>
      </c>
    </row>
    <row r="16" ht="30" customHeight="1" spans="1:9">
      <c r="A16" s="20" t="s">
        <v>133</v>
      </c>
      <c r="B16" s="20">
        <v>3.615</v>
      </c>
      <c r="C16" s="20" t="s">
        <v>134</v>
      </c>
      <c r="D16" s="20" t="s">
        <v>100</v>
      </c>
      <c r="E16" s="20" t="s">
        <v>118</v>
      </c>
      <c r="F16" s="20" t="s">
        <v>17</v>
      </c>
      <c r="G16" s="20" t="s">
        <v>104</v>
      </c>
      <c r="H16" s="20" t="s">
        <v>14</v>
      </c>
      <c r="I16" s="21" t="s">
        <v>119</v>
      </c>
    </row>
    <row r="17" ht="30" customHeight="1" spans="1:9">
      <c r="A17" s="20" t="s">
        <v>133</v>
      </c>
      <c r="B17" s="20">
        <v>5.222</v>
      </c>
      <c r="C17" s="20" t="s">
        <v>134</v>
      </c>
      <c r="D17" s="20" t="s">
        <v>100</v>
      </c>
      <c r="E17" s="20" t="s">
        <v>118</v>
      </c>
      <c r="F17" s="20" t="s">
        <v>17</v>
      </c>
      <c r="G17" s="20" t="s">
        <v>104</v>
      </c>
      <c r="H17" s="20" t="s">
        <v>14</v>
      </c>
      <c r="I17" s="21" t="s">
        <v>119</v>
      </c>
    </row>
    <row r="18" ht="30" customHeight="1" spans="1:9">
      <c r="A18" s="20" t="s">
        <v>133</v>
      </c>
      <c r="B18" s="20">
        <v>5.308</v>
      </c>
      <c r="C18" s="20" t="s">
        <v>134</v>
      </c>
      <c r="D18" s="20" t="s">
        <v>100</v>
      </c>
      <c r="E18" s="20" t="s">
        <v>118</v>
      </c>
      <c r="F18" s="20" t="s">
        <v>17</v>
      </c>
      <c r="G18" s="20" t="s">
        <v>104</v>
      </c>
      <c r="H18" s="20" t="s">
        <v>14</v>
      </c>
      <c r="I18" s="21" t="s">
        <v>119</v>
      </c>
    </row>
    <row r="19" ht="30" customHeight="1" spans="1:9">
      <c r="A19" s="20" t="s">
        <v>135</v>
      </c>
      <c r="B19" s="20">
        <f>38.55-27.63</f>
        <v>10.92</v>
      </c>
      <c r="C19" s="20" t="s">
        <v>136</v>
      </c>
      <c r="D19" s="20" t="s">
        <v>100</v>
      </c>
      <c r="E19" s="20" t="s">
        <v>137</v>
      </c>
      <c r="F19" s="20" t="s">
        <v>43</v>
      </c>
      <c r="G19" s="20" t="s">
        <v>107</v>
      </c>
      <c r="H19" s="20" t="s">
        <v>8</v>
      </c>
      <c r="I19" s="21" t="s">
        <v>119</v>
      </c>
    </row>
  </sheetData>
  <autoFilter xmlns:etc="http://www.wps.cn/officeDocument/2017/etCustomData" ref="A1:H19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J13" sqref="J13"/>
    </sheetView>
  </sheetViews>
  <sheetFormatPr defaultColWidth="9" defaultRowHeight="13.5" outlineLevelCol="4"/>
  <cols>
    <col min="1" max="1" width="15.625" customWidth="1"/>
    <col min="2" max="2" width="14.875" customWidth="1"/>
    <col min="3" max="3" width="13.75" customWidth="1"/>
    <col min="4" max="4" width="15" customWidth="1"/>
    <col min="5" max="5" width="13.875" customWidth="1"/>
  </cols>
  <sheetData>
    <row r="1" ht="28.5" spans="1:5">
      <c r="A1" s="15" t="s">
        <v>138</v>
      </c>
      <c r="B1" s="15" t="s">
        <v>139</v>
      </c>
      <c r="C1" s="15" t="s">
        <v>4</v>
      </c>
      <c r="D1" s="15" t="s">
        <v>140</v>
      </c>
      <c r="E1" s="15" t="s">
        <v>5</v>
      </c>
    </row>
    <row r="2" ht="14.25" spans="1:5">
      <c r="A2" s="16" t="s">
        <v>141</v>
      </c>
      <c r="B2" s="17">
        <v>6.79</v>
      </c>
      <c r="C2" s="16" t="s">
        <v>30</v>
      </c>
      <c r="D2" s="16" t="s">
        <v>142</v>
      </c>
      <c r="E2" s="16" t="s">
        <v>143</v>
      </c>
    </row>
    <row r="3" ht="14.25" spans="1:5">
      <c r="A3" s="16" t="s">
        <v>141</v>
      </c>
      <c r="B3" s="17">
        <v>6.884</v>
      </c>
      <c r="C3" s="16" t="s">
        <v>30</v>
      </c>
      <c r="D3" s="16" t="s">
        <v>142</v>
      </c>
      <c r="E3" s="16" t="s">
        <v>143</v>
      </c>
    </row>
    <row r="4" ht="14.25" spans="1:5">
      <c r="A4" s="16" t="s">
        <v>144</v>
      </c>
      <c r="B4" s="18">
        <v>3.062</v>
      </c>
      <c r="C4" s="16" t="s">
        <v>18</v>
      </c>
      <c r="D4" s="16" t="s">
        <v>145</v>
      </c>
      <c r="E4" s="16" t="s">
        <v>143</v>
      </c>
    </row>
    <row r="5" ht="14.25" spans="1:5">
      <c r="A5" s="16" t="s">
        <v>144</v>
      </c>
      <c r="B5" s="17">
        <v>7.01</v>
      </c>
      <c r="C5" s="16" t="s">
        <v>18</v>
      </c>
      <c r="D5" s="16" t="s">
        <v>145</v>
      </c>
      <c r="E5" s="16" t="s">
        <v>143</v>
      </c>
    </row>
    <row r="6" ht="14.25" spans="1:5">
      <c r="A6" s="16" t="s">
        <v>144</v>
      </c>
      <c r="B6" s="18">
        <v>3.162</v>
      </c>
      <c r="C6" s="16" t="s">
        <v>18</v>
      </c>
      <c r="D6" s="16" t="s">
        <v>145</v>
      </c>
      <c r="E6" s="16" t="s">
        <v>143</v>
      </c>
    </row>
    <row r="7" ht="14.25" spans="1:5">
      <c r="A7" s="16" t="s">
        <v>144</v>
      </c>
      <c r="B7" s="17">
        <v>2.984</v>
      </c>
      <c r="C7" s="16" t="s">
        <v>18</v>
      </c>
      <c r="D7" s="16" t="s">
        <v>145</v>
      </c>
      <c r="E7" s="16" t="s">
        <v>143</v>
      </c>
    </row>
    <row r="8" ht="14.25" spans="1:5">
      <c r="A8" s="16" t="s">
        <v>146</v>
      </c>
      <c r="B8" s="17">
        <v>5.908</v>
      </c>
      <c r="C8" s="16" t="s">
        <v>18</v>
      </c>
      <c r="D8" s="16" t="s">
        <v>145</v>
      </c>
      <c r="E8" s="16" t="s">
        <v>143</v>
      </c>
    </row>
    <row r="9" ht="14.25" spans="1:5">
      <c r="A9" s="16" t="s">
        <v>146</v>
      </c>
      <c r="B9" s="17">
        <v>3.926</v>
      </c>
      <c r="C9" s="16" t="s">
        <v>18</v>
      </c>
      <c r="D9" s="16" t="s">
        <v>145</v>
      </c>
      <c r="E9" s="16" t="s">
        <v>143</v>
      </c>
    </row>
    <row r="10" ht="14.25" spans="1:5">
      <c r="A10" s="16" t="s">
        <v>146</v>
      </c>
      <c r="B10" s="17">
        <v>7.458</v>
      </c>
      <c r="C10" s="16" t="s">
        <v>18</v>
      </c>
      <c r="D10" s="16" t="s">
        <v>145</v>
      </c>
      <c r="E10" s="16" t="s">
        <v>143</v>
      </c>
    </row>
    <row r="11" ht="14.25" spans="1:5">
      <c r="A11" s="16" t="s">
        <v>146</v>
      </c>
      <c r="B11" s="17">
        <v>4.408</v>
      </c>
      <c r="C11" s="16" t="s">
        <v>18</v>
      </c>
      <c r="D11" s="16" t="s">
        <v>145</v>
      </c>
      <c r="E11" s="16" t="s">
        <v>143</v>
      </c>
    </row>
    <row r="12" ht="14.25" spans="1:5">
      <c r="A12" s="16" t="s">
        <v>146</v>
      </c>
      <c r="B12" s="17">
        <v>5.798</v>
      </c>
      <c r="C12" s="16" t="s">
        <v>18</v>
      </c>
      <c r="D12" s="16" t="s">
        <v>145</v>
      </c>
      <c r="E12" s="16" t="s">
        <v>143</v>
      </c>
    </row>
    <row r="13" ht="14.25" spans="1:5">
      <c r="A13" s="16" t="s">
        <v>146</v>
      </c>
      <c r="B13" s="17">
        <v>6.11</v>
      </c>
      <c r="C13" s="16" t="s">
        <v>18</v>
      </c>
      <c r="D13" s="16" t="s">
        <v>145</v>
      </c>
      <c r="E13" s="16" t="s">
        <v>143</v>
      </c>
    </row>
    <row r="14" ht="14.25" spans="1:5">
      <c r="A14" s="16" t="s">
        <v>146</v>
      </c>
      <c r="B14" s="17">
        <v>4.874</v>
      </c>
      <c r="C14" s="16" t="s">
        <v>18</v>
      </c>
      <c r="D14" s="16" t="s">
        <v>145</v>
      </c>
      <c r="E14" s="16" t="s">
        <v>143</v>
      </c>
    </row>
    <row r="15" ht="14.25" spans="1:5">
      <c r="A15" s="15"/>
      <c r="B15" s="15">
        <f>SUM(B2:B14)</f>
        <v>68.374</v>
      </c>
      <c r="C15" s="15"/>
      <c r="D15" s="15"/>
      <c r="E15" s="15"/>
    </row>
  </sheetData>
  <conditionalFormatting sqref="B4">
    <cfRule type="duplicateValues" dxfId="0" priority="5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2:B3">
    <cfRule type="duplicateValues" dxfId="0" priority="6"/>
  </conditionalFormatting>
  <conditionalFormatting sqref="B8:B11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H2" sqref="H2"/>
    </sheetView>
  </sheetViews>
  <sheetFormatPr defaultColWidth="9" defaultRowHeight="14.25" outlineLevelCol="6"/>
  <cols>
    <col min="1" max="1" width="17.25" style="11" customWidth="1"/>
    <col min="2" max="2" width="14.25" style="11" customWidth="1"/>
    <col min="3" max="3" width="18.625" style="11" customWidth="1"/>
    <col min="4" max="4" width="19.5" style="11" customWidth="1"/>
    <col min="5" max="5" width="20.625" style="11" customWidth="1"/>
    <col min="6" max="6" width="13.5" style="11" customWidth="1"/>
    <col min="7" max="7" width="14.75" style="11" customWidth="1"/>
    <col min="8" max="16384" width="9" style="11"/>
  </cols>
  <sheetData>
    <row r="1" ht="15" spans="1:7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147</v>
      </c>
      <c r="G1" s="12" t="s">
        <v>114</v>
      </c>
    </row>
    <row r="2" ht="15" spans="1:7">
      <c r="A2" s="12">
        <v>0.17</v>
      </c>
      <c r="B2" s="12">
        <v>926</v>
      </c>
      <c r="C2" s="12" t="s">
        <v>6</v>
      </c>
      <c r="D2" s="12">
        <v>195.29</v>
      </c>
      <c r="E2" s="12" t="s">
        <v>70</v>
      </c>
      <c r="F2" s="12" t="s">
        <v>103</v>
      </c>
      <c r="G2" s="12" t="s">
        <v>148</v>
      </c>
    </row>
    <row r="3" ht="15" spans="1:7">
      <c r="A3" s="12">
        <v>0.17</v>
      </c>
      <c r="B3" s="12">
        <v>926</v>
      </c>
      <c r="C3" s="12" t="s">
        <v>6</v>
      </c>
      <c r="D3" s="12">
        <v>93.575</v>
      </c>
      <c r="E3" s="13" t="s">
        <v>149</v>
      </c>
      <c r="F3" s="12" t="s">
        <v>103</v>
      </c>
      <c r="G3" s="12" t="s">
        <v>148</v>
      </c>
    </row>
    <row r="4" ht="15" spans="1:7">
      <c r="A4" s="12">
        <v>0.18</v>
      </c>
      <c r="B4" s="12">
        <v>805</v>
      </c>
      <c r="C4" s="12" t="s">
        <v>41</v>
      </c>
      <c r="D4" s="12">
        <v>47.2</v>
      </c>
      <c r="E4" s="13" t="s">
        <v>17</v>
      </c>
      <c r="F4" s="12" t="s">
        <v>150</v>
      </c>
      <c r="G4" s="12" t="s">
        <v>148</v>
      </c>
    </row>
    <row r="5" ht="15" spans="1:7">
      <c r="A5" s="12">
        <v>0.18</v>
      </c>
      <c r="B5" s="12">
        <v>877</v>
      </c>
      <c r="C5" s="12" t="s">
        <v>49</v>
      </c>
      <c r="D5" s="12">
        <v>51.51</v>
      </c>
      <c r="E5" s="13" t="s">
        <v>30</v>
      </c>
      <c r="F5" s="12" t="s">
        <v>103</v>
      </c>
      <c r="G5" s="12" t="s">
        <v>148</v>
      </c>
    </row>
    <row r="6" ht="15" spans="1:7">
      <c r="A6" s="12">
        <v>0.19</v>
      </c>
      <c r="B6" s="12">
        <v>800</v>
      </c>
      <c r="C6" s="12" t="s">
        <v>66</v>
      </c>
      <c r="D6" s="12">
        <v>15.4</v>
      </c>
      <c r="E6" s="12" t="s">
        <v>53</v>
      </c>
      <c r="F6" s="12" t="s">
        <v>151</v>
      </c>
      <c r="G6" s="12" t="s">
        <v>148</v>
      </c>
    </row>
    <row r="7" ht="15" spans="1:7">
      <c r="A7" s="12">
        <v>0.19</v>
      </c>
      <c r="B7" s="12">
        <v>942</v>
      </c>
      <c r="C7" s="12" t="s">
        <v>6</v>
      </c>
      <c r="D7" s="12">
        <v>9.6</v>
      </c>
      <c r="E7" s="13" t="s">
        <v>70</v>
      </c>
      <c r="F7" s="12" t="s">
        <v>103</v>
      </c>
      <c r="G7" s="12" t="s">
        <v>148</v>
      </c>
    </row>
    <row r="8" ht="15" spans="1:7">
      <c r="A8" s="12">
        <v>0.19</v>
      </c>
      <c r="B8" s="12">
        <v>805</v>
      </c>
      <c r="C8" s="12" t="s">
        <v>41</v>
      </c>
      <c r="D8" s="12">
        <v>24.14</v>
      </c>
      <c r="E8" s="12" t="s">
        <v>25</v>
      </c>
      <c r="F8" s="12" t="s">
        <v>103</v>
      </c>
      <c r="G8" s="12" t="s">
        <v>148</v>
      </c>
    </row>
    <row r="9" ht="15" spans="1:7">
      <c r="A9" s="12">
        <v>0.2</v>
      </c>
      <c r="B9" s="12">
        <v>805</v>
      </c>
      <c r="C9" s="12" t="s">
        <v>41</v>
      </c>
      <c r="D9" s="12">
        <v>56.68</v>
      </c>
      <c r="E9" s="12" t="s">
        <v>25</v>
      </c>
      <c r="F9" s="12" t="s">
        <v>103</v>
      </c>
      <c r="G9" s="12" t="s">
        <v>148</v>
      </c>
    </row>
    <row r="10" ht="15" spans="1:7">
      <c r="A10" s="12">
        <v>0.21</v>
      </c>
      <c r="B10" s="12">
        <v>832</v>
      </c>
      <c r="C10" s="12" t="s">
        <v>66</v>
      </c>
      <c r="D10" s="12">
        <f>39.9-14.55</f>
        <v>25.35</v>
      </c>
      <c r="E10" s="12" t="s">
        <v>17</v>
      </c>
      <c r="F10" s="12" t="s">
        <v>151</v>
      </c>
      <c r="G10" s="12" t="s">
        <v>148</v>
      </c>
    </row>
    <row r="11" ht="15" spans="1:7">
      <c r="A11" s="12">
        <v>0.21</v>
      </c>
      <c r="B11" s="12">
        <v>902</v>
      </c>
      <c r="C11" s="12" t="s">
        <v>66</v>
      </c>
      <c r="D11" s="12">
        <v>18.23</v>
      </c>
      <c r="E11" s="12" t="s">
        <v>53</v>
      </c>
      <c r="F11" s="12" t="s">
        <v>151</v>
      </c>
      <c r="G11" s="12" t="s">
        <v>148</v>
      </c>
    </row>
    <row r="12" ht="15" spans="1:7">
      <c r="A12" s="12">
        <v>0.21</v>
      </c>
      <c r="B12" s="12">
        <v>902</v>
      </c>
      <c r="C12" s="12" t="s">
        <v>66</v>
      </c>
      <c r="D12" s="12">
        <v>34.12</v>
      </c>
      <c r="E12" s="12" t="s">
        <v>17</v>
      </c>
      <c r="F12" s="12" t="s">
        <v>151</v>
      </c>
      <c r="G12" s="12" t="s">
        <v>148</v>
      </c>
    </row>
    <row r="13" ht="15" spans="1:7">
      <c r="A13" s="12">
        <v>0.23</v>
      </c>
      <c r="B13" s="12">
        <v>903</v>
      </c>
      <c r="C13" s="12" t="s">
        <v>66</v>
      </c>
      <c r="D13" s="12">
        <f>80.25+7.43+6.01</f>
        <v>93.69</v>
      </c>
      <c r="E13" s="12" t="s">
        <v>17</v>
      </c>
      <c r="F13" s="12" t="s">
        <v>151</v>
      </c>
      <c r="G13" s="12" t="s">
        <v>148</v>
      </c>
    </row>
    <row r="14" ht="15" spans="1:7">
      <c r="A14" s="12">
        <v>0.23</v>
      </c>
      <c r="B14" s="12">
        <v>906</v>
      </c>
      <c r="C14" s="12" t="s">
        <v>66</v>
      </c>
      <c r="D14" s="12">
        <v>134.62</v>
      </c>
      <c r="E14" s="12" t="s">
        <v>17</v>
      </c>
      <c r="F14" s="12" t="s">
        <v>151</v>
      </c>
      <c r="G14" s="12" t="s">
        <v>148</v>
      </c>
    </row>
    <row r="15" ht="15" spans="1:7">
      <c r="A15" s="12">
        <v>0.23</v>
      </c>
      <c r="B15" s="12">
        <v>805</v>
      </c>
      <c r="C15" s="12" t="s">
        <v>32</v>
      </c>
      <c r="D15" s="12">
        <v>69.825</v>
      </c>
      <c r="E15" s="12" t="s">
        <v>17</v>
      </c>
      <c r="F15" s="12" t="s">
        <v>151</v>
      </c>
      <c r="G15" s="12" t="s">
        <v>148</v>
      </c>
    </row>
    <row r="16" ht="15" spans="1:7">
      <c r="A16" s="12">
        <v>0.25</v>
      </c>
      <c r="B16" s="12">
        <v>832</v>
      </c>
      <c r="C16" s="14" t="s">
        <v>49</v>
      </c>
      <c r="D16" s="14">
        <v>195.74</v>
      </c>
      <c r="E16" s="14" t="s">
        <v>17</v>
      </c>
      <c r="F16" s="14" t="s">
        <v>151</v>
      </c>
      <c r="G16" s="12" t="s">
        <v>148</v>
      </c>
    </row>
    <row r="17" ht="15" spans="1:7">
      <c r="A17" s="12">
        <v>0.3</v>
      </c>
      <c r="B17" s="12">
        <v>930</v>
      </c>
      <c r="C17" s="12" t="s">
        <v>6</v>
      </c>
      <c r="D17" s="12">
        <v>19.28</v>
      </c>
      <c r="E17" s="12" t="s">
        <v>17</v>
      </c>
      <c r="F17" s="12" t="s">
        <v>103</v>
      </c>
      <c r="G17" s="12" t="s">
        <v>148</v>
      </c>
    </row>
    <row r="18" ht="15" spans="1:7">
      <c r="A18" s="12">
        <v>0.3</v>
      </c>
      <c r="B18" s="12">
        <v>925</v>
      </c>
      <c r="C18" s="14" t="s">
        <v>78</v>
      </c>
      <c r="D18" s="14">
        <f>102.21-15.64-6.12</f>
        <v>80.45</v>
      </c>
      <c r="E18" s="14" t="s">
        <v>43</v>
      </c>
      <c r="F18" s="14" t="s">
        <v>150</v>
      </c>
      <c r="G18" s="12" t="s">
        <v>148</v>
      </c>
    </row>
  </sheetData>
  <autoFilter xmlns:etc="http://www.wps.cn/officeDocument/2017/etCustomData" ref="A1:G18" etc:filterBottomFollowUsedRange="0">
    <sortState ref="A1:G18">
      <sortCondition ref="A1"/>
    </sortState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L7" sqref="L7"/>
    </sheetView>
  </sheetViews>
  <sheetFormatPr defaultColWidth="9" defaultRowHeight="13.5" outlineLevelCol="5"/>
  <cols>
    <col min="1" max="2" width="17.375" customWidth="1"/>
    <col min="3" max="3" width="12" customWidth="1"/>
    <col min="4" max="4" width="11.875" customWidth="1"/>
    <col min="5" max="5" width="12.5" customWidth="1"/>
    <col min="6" max="6" width="15.375" customWidth="1"/>
  </cols>
  <sheetData>
    <row r="1" ht="33" customHeight="1" spans="1:6">
      <c r="A1" s="1" t="s">
        <v>111</v>
      </c>
      <c r="B1" s="1" t="s">
        <v>138</v>
      </c>
      <c r="C1" s="1" t="s">
        <v>3</v>
      </c>
      <c r="D1" s="1" t="s">
        <v>152</v>
      </c>
      <c r="E1" s="1" t="s">
        <v>5</v>
      </c>
      <c r="F1" s="1" t="s">
        <v>2</v>
      </c>
    </row>
    <row r="2" ht="15" customHeight="1" spans="1:6">
      <c r="A2" s="2" t="s">
        <v>153</v>
      </c>
      <c r="B2" s="3" t="s">
        <v>154</v>
      </c>
      <c r="C2" s="4">
        <v>8.442</v>
      </c>
      <c r="D2" s="4">
        <v>8.457</v>
      </c>
      <c r="E2" s="5" t="s">
        <v>14</v>
      </c>
      <c r="F2" s="4" t="s">
        <v>155</v>
      </c>
    </row>
    <row r="3" ht="15" customHeight="1" spans="1:6">
      <c r="A3" s="2" t="s">
        <v>153</v>
      </c>
      <c r="B3" s="3" t="s">
        <v>154</v>
      </c>
      <c r="C3" s="4">
        <v>8.069</v>
      </c>
      <c r="D3" s="4">
        <v>8.084</v>
      </c>
      <c r="E3" s="5" t="s">
        <v>14</v>
      </c>
      <c r="F3" s="4" t="s">
        <v>155</v>
      </c>
    </row>
    <row r="4" ht="15" customHeight="1" spans="1:6">
      <c r="A4" s="2" t="s">
        <v>153</v>
      </c>
      <c r="B4" s="3" t="s">
        <v>154</v>
      </c>
      <c r="C4" s="4">
        <v>6.865</v>
      </c>
      <c r="D4" s="4">
        <v>6.88</v>
      </c>
      <c r="E4" s="5" t="s">
        <v>14</v>
      </c>
      <c r="F4" s="4" t="s">
        <v>155</v>
      </c>
    </row>
    <row r="5" ht="15" customHeight="1" spans="1:6">
      <c r="A5" s="2" t="s">
        <v>153</v>
      </c>
      <c r="B5" s="3" t="s">
        <v>154</v>
      </c>
      <c r="C5" s="4">
        <v>6.835</v>
      </c>
      <c r="D5" s="4">
        <v>6.85</v>
      </c>
      <c r="E5" s="5" t="s">
        <v>14</v>
      </c>
      <c r="F5" s="4" t="s">
        <v>155</v>
      </c>
    </row>
    <row r="6" ht="15" customHeight="1" spans="1:6">
      <c r="A6" s="2" t="s">
        <v>153</v>
      </c>
      <c r="B6" s="3" t="s">
        <v>154</v>
      </c>
      <c r="C6" s="4">
        <v>8.89</v>
      </c>
      <c r="D6" s="4">
        <v>8.905</v>
      </c>
      <c r="E6" s="5" t="s">
        <v>14</v>
      </c>
      <c r="F6" s="4" t="s">
        <v>155</v>
      </c>
    </row>
    <row r="7" ht="15" customHeight="1" spans="1:6">
      <c r="A7" s="2" t="s">
        <v>153</v>
      </c>
      <c r="B7" s="3" t="s">
        <v>154</v>
      </c>
      <c r="C7" s="4">
        <v>8.869</v>
      </c>
      <c r="D7" s="4">
        <v>8.884</v>
      </c>
      <c r="E7" s="5" t="s">
        <v>14</v>
      </c>
      <c r="F7" s="4" t="s">
        <v>155</v>
      </c>
    </row>
    <row r="8" ht="15" customHeight="1" spans="1:6">
      <c r="A8" s="2" t="s">
        <v>153</v>
      </c>
      <c r="B8" s="3" t="s">
        <v>154</v>
      </c>
      <c r="C8" s="4">
        <v>5.91</v>
      </c>
      <c r="D8" s="4">
        <v>5.925</v>
      </c>
      <c r="E8" s="5" t="s">
        <v>14</v>
      </c>
      <c r="F8" s="4" t="s">
        <v>155</v>
      </c>
    </row>
    <row r="9" ht="15" customHeight="1" spans="1:6">
      <c r="A9" s="2" t="s">
        <v>153</v>
      </c>
      <c r="B9" s="3" t="s">
        <v>154</v>
      </c>
      <c r="C9" s="4">
        <v>6.249</v>
      </c>
      <c r="D9" s="4">
        <v>6.264</v>
      </c>
      <c r="E9" s="5" t="s">
        <v>14</v>
      </c>
      <c r="F9" s="4" t="s">
        <v>155</v>
      </c>
    </row>
    <row r="10" ht="15" customHeight="1" spans="1:6">
      <c r="A10" s="2" t="s">
        <v>153</v>
      </c>
      <c r="B10" s="3" t="s">
        <v>154</v>
      </c>
      <c r="C10" s="4">
        <v>5.839</v>
      </c>
      <c r="D10" s="4">
        <v>5.854</v>
      </c>
      <c r="E10" s="5" t="s">
        <v>14</v>
      </c>
      <c r="F10" s="4" t="s">
        <v>155</v>
      </c>
    </row>
    <row r="11" ht="15" customHeight="1" spans="1:6">
      <c r="A11" s="2" t="s">
        <v>153</v>
      </c>
      <c r="B11" s="3" t="s">
        <v>154</v>
      </c>
      <c r="C11" s="4">
        <v>8.742</v>
      </c>
      <c r="D11" s="4">
        <v>8.757</v>
      </c>
      <c r="E11" s="5" t="s">
        <v>14</v>
      </c>
      <c r="F11" s="4" t="s">
        <v>155</v>
      </c>
    </row>
    <row r="12" ht="15" customHeight="1" spans="1:6">
      <c r="A12" s="2" t="s">
        <v>153</v>
      </c>
      <c r="B12" s="3" t="s">
        <v>154</v>
      </c>
      <c r="C12" s="4">
        <v>8.795</v>
      </c>
      <c r="D12" s="4">
        <v>8.81</v>
      </c>
      <c r="E12" s="5" t="s">
        <v>14</v>
      </c>
      <c r="F12" s="4" t="s">
        <v>155</v>
      </c>
    </row>
    <row r="13" ht="15" customHeight="1" spans="1:6">
      <c r="A13" s="2" t="s">
        <v>153</v>
      </c>
      <c r="B13" s="3" t="s">
        <v>154</v>
      </c>
      <c r="C13" s="4">
        <v>8.293</v>
      </c>
      <c r="D13" s="4">
        <v>8.308</v>
      </c>
      <c r="E13" s="5" t="s">
        <v>14</v>
      </c>
      <c r="F13" s="4" t="s">
        <v>155</v>
      </c>
    </row>
    <row r="14" ht="15" customHeight="1" spans="1:6">
      <c r="A14" s="2" t="s">
        <v>153</v>
      </c>
      <c r="B14" s="3" t="s">
        <v>154</v>
      </c>
      <c r="C14" s="4">
        <v>8.707</v>
      </c>
      <c r="D14" s="4">
        <v>8.722</v>
      </c>
      <c r="E14" s="5" t="s">
        <v>14</v>
      </c>
      <c r="F14" s="4" t="s">
        <v>155</v>
      </c>
    </row>
    <row r="15" ht="15" customHeight="1" spans="1:6">
      <c r="A15" s="2" t="s">
        <v>153</v>
      </c>
      <c r="B15" s="3" t="s">
        <v>154</v>
      </c>
      <c r="C15" s="4">
        <v>8.485</v>
      </c>
      <c r="D15" s="4">
        <v>8.5</v>
      </c>
      <c r="E15" s="5" t="s">
        <v>14</v>
      </c>
      <c r="F15" s="4" t="s">
        <v>155</v>
      </c>
    </row>
    <row r="16" ht="15" customHeight="1" spans="1:6">
      <c r="A16" s="2" t="s">
        <v>153</v>
      </c>
      <c r="B16" s="3" t="s">
        <v>154</v>
      </c>
      <c r="C16" s="4">
        <v>8.932</v>
      </c>
      <c r="D16" s="4">
        <v>8.947</v>
      </c>
      <c r="E16" s="5" t="s">
        <v>14</v>
      </c>
      <c r="F16" s="4" t="s">
        <v>155</v>
      </c>
    </row>
    <row r="17" ht="15" customHeight="1" spans="1:6">
      <c r="A17" s="2" t="s">
        <v>153</v>
      </c>
      <c r="B17" s="3" t="s">
        <v>154</v>
      </c>
      <c r="C17" s="4">
        <v>8.934</v>
      </c>
      <c r="D17" s="4">
        <v>8.949</v>
      </c>
      <c r="E17" s="5" t="s">
        <v>14</v>
      </c>
      <c r="F17" s="4" t="s">
        <v>155</v>
      </c>
    </row>
    <row r="18" ht="15" customHeight="1" spans="1:6">
      <c r="A18" s="2" t="s">
        <v>153</v>
      </c>
      <c r="B18" s="3" t="s">
        <v>154</v>
      </c>
      <c r="C18" s="4">
        <v>8.924</v>
      </c>
      <c r="D18" s="4">
        <v>8.939</v>
      </c>
      <c r="E18" s="5" t="s">
        <v>14</v>
      </c>
      <c r="F18" s="4" t="s">
        <v>155</v>
      </c>
    </row>
    <row r="19" ht="15" customHeight="1" spans="1:6">
      <c r="A19" s="2" t="s">
        <v>153</v>
      </c>
      <c r="B19" s="3" t="s">
        <v>154</v>
      </c>
      <c r="C19" s="4">
        <v>8.279</v>
      </c>
      <c r="D19" s="4">
        <v>8.294</v>
      </c>
      <c r="E19" s="5" t="s">
        <v>14</v>
      </c>
      <c r="F19" s="4" t="s">
        <v>155</v>
      </c>
    </row>
    <row r="20" ht="15" customHeight="1" spans="1:6">
      <c r="A20" s="2" t="s">
        <v>153</v>
      </c>
      <c r="B20" s="3" t="s">
        <v>154</v>
      </c>
      <c r="C20" s="4">
        <v>8.579</v>
      </c>
      <c r="D20" s="4">
        <v>8.594</v>
      </c>
      <c r="E20" s="5" t="s">
        <v>14</v>
      </c>
      <c r="F20" s="4" t="s">
        <v>155</v>
      </c>
    </row>
    <row r="21" ht="15" customHeight="1" spans="1:6">
      <c r="A21" s="2" t="s">
        <v>153</v>
      </c>
      <c r="B21" s="3" t="s">
        <v>154</v>
      </c>
      <c r="C21" s="4">
        <v>8.58</v>
      </c>
      <c r="D21" s="4">
        <v>8.595</v>
      </c>
      <c r="E21" s="5" t="s">
        <v>14</v>
      </c>
      <c r="F21" s="4" t="s">
        <v>155</v>
      </c>
    </row>
    <row r="22" ht="15" customHeight="1" spans="1:6">
      <c r="A22" s="2" t="s">
        <v>153</v>
      </c>
      <c r="B22" s="3" t="s">
        <v>154</v>
      </c>
      <c r="C22" s="4">
        <v>8.465</v>
      </c>
      <c r="D22" s="4">
        <v>8.48</v>
      </c>
      <c r="E22" s="5" t="s">
        <v>14</v>
      </c>
      <c r="F22" s="4" t="s">
        <v>155</v>
      </c>
    </row>
    <row r="23" ht="15" customHeight="1" spans="1:6">
      <c r="A23" s="2" t="s">
        <v>153</v>
      </c>
      <c r="B23" s="3" t="s">
        <v>154</v>
      </c>
      <c r="C23" s="4">
        <v>8.307</v>
      </c>
      <c r="D23" s="4">
        <v>8.322</v>
      </c>
      <c r="E23" s="5" t="s">
        <v>14</v>
      </c>
      <c r="F23" s="4" t="s">
        <v>155</v>
      </c>
    </row>
    <row r="24" ht="15" customHeight="1" spans="1:6">
      <c r="A24" s="2" t="s">
        <v>153</v>
      </c>
      <c r="B24" s="3" t="s">
        <v>154</v>
      </c>
      <c r="C24" s="4">
        <v>8.419</v>
      </c>
      <c r="D24" s="4">
        <v>8.434</v>
      </c>
      <c r="E24" s="5" t="s">
        <v>14</v>
      </c>
      <c r="F24" s="4" t="s">
        <v>155</v>
      </c>
    </row>
    <row r="25" ht="15" customHeight="1" spans="1:6">
      <c r="A25" s="2" t="s">
        <v>153</v>
      </c>
      <c r="B25" s="3" t="s">
        <v>154</v>
      </c>
      <c r="C25" s="4">
        <v>8.283</v>
      </c>
      <c r="D25" s="4">
        <v>8.298</v>
      </c>
      <c r="E25" s="5" t="s">
        <v>14</v>
      </c>
      <c r="F25" s="4" t="s">
        <v>155</v>
      </c>
    </row>
    <row r="26" ht="15" customHeight="1" spans="1:6">
      <c r="A26" s="2" t="s">
        <v>153</v>
      </c>
      <c r="B26" s="3" t="s">
        <v>154</v>
      </c>
      <c r="C26" s="4">
        <v>7.994</v>
      </c>
      <c r="D26" s="4">
        <v>8.009</v>
      </c>
      <c r="E26" s="5" t="s">
        <v>14</v>
      </c>
      <c r="F26" s="4" t="s">
        <v>155</v>
      </c>
    </row>
    <row r="27" ht="15" customHeight="1" spans="1:6">
      <c r="A27" s="2" t="s">
        <v>153</v>
      </c>
      <c r="B27" s="3" t="s">
        <v>154</v>
      </c>
      <c r="C27" s="4">
        <v>7.896</v>
      </c>
      <c r="D27" s="4">
        <v>7.911</v>
      </c>
      <c r="E27" s="5" t="s">
        <v>14</v>
      </c>
      <c r="F27" s="4" t="s">
        <v>155</v>
      </c>
    </row>
    <row r="28" ht="15" customHeight="1" spans="1:6">
      <c r="A28" s="2" t="s">
        <v>153</v>
      </c>
      <c r="B28" s="3" t="s">
        <v>154</v>
      </c>
      <c r="C28" s="4">
        <v>8.596</v>
      </c>
      <c r="D28" s="4">
        <v>8.611</v>
      </c>
      <c r="E28" s="5" t="s">
        <v>14</v>
      </c>
      <c r="F28" s="4" t="s">
        <v>155</v>
      </c>
    </row>
    <row r="29" ht="15" customHeight="1" spans="1:6">
      <c r="A29" s="2" t="s">
        <v>153</v>
      </c>
      <c r="B29" s="3" t="s">
        <v>154</v>
      </c>
      <c r="C29" s="4">
        <v>8.218</v>
      </c>
      <c r="D29" s="4">
        <v>8.233</v>
      </c>
      <c r="E29" s="5" t="s">
        <v>14</v>
      </c>
      <c r="F29" s="4" t="s">
        <v>155</v>
      </c>
    </row>
    <row r="30" ht="15" customHeight="1" spans="1:6">
      <c r="A30" s="2" t="s">
        <v>153</v>
      </c>
      <c r="B30" s="3" t="s">
        <v>154</v>
      </c>
      <c r="C30" s="4">
        <v>8.219</v>
      </c>
      <c r="D30" s="4">
        <v>8.234</v>
      </c>
      <c r="E30" s="5" t="s">
        <v>14</v>
      </c>
      <c r="F30" s="4" t="s">
        <v>155</v>
      </c>
    </row>
    <row r="31" ht="15" customHeight="1" spans="1:6">
      <c r="A31" s="2" t="s">
        <v>153</v>
      </c>
      <c r="B31" s="3" t="s">
        <v>154</v>
      </c>
      <c r="C31" s="4">
        <v>7.82</v>
      </c>
      <c r="D31" s="4">
        <v>7.835</v>
      </c>
      <c r="E31" s="5" t="s">
        <v>14</v>
      </c>
      <c r="F31" s="4" t="s">
        <v>155</v>
      </c>
    </row>
    <row r="32" ht="15" customHeight="1" spans="1:6">
      <c r="A32" s="2" t="s">
        <v>153</v>
      </c>
      <c r="B32" s="3" t="s">
        <v>154</v>
      </c>
      <c r="C32" s="4">
        <v>7.642</v>
      </c>
      <c r="D32" s="4">
        <v>7.657</v>
      </c>
      <c r="E32" s="5" t="s">
        <v>14</v>
      </c>
      <c r="F32" s="4" t="s">
        <v>155</v>
      </c>
    </row>
    <row r="33" ht="15" customHeight="1" spans="1:6">
      <c r="A33" s="2" t="s">
        <v>153</v>
      </c>
      <c r="B33" s="3" t="s">
        <v>154</v>
      </c>
      <c r="C33" s="4">
        <v>7.32</v>
      </c>
      <c r="D33" s="4">
        <v>7.335</v>
      </c>
      <c r="E33" s="5" t="s">
        <v>14</v>
      </c>
      <c r="F33" s="4" t="s">
        <v>155</v>
      </c>
    </row>
    <row r="34" ht="15" customHeight="1" spans="1:6">
      <c r="A34" s="2" t="s">
        <v>153</v>
      </c>
      <c r="B34" s="3" t="s">
        <v>154</v>
      </c>
      <c r="C34" s="4">
        <v>8.926</v>
      </c>
      <c r="D34" s="4">
        <v>8.941</v>
      </c>
      <c r="E34" s="5" t="s">
        <v>14</v>
      </c>
      <c r="F34" s="4" t="s">
        <v>155</v>
      </c>
    </row>
    <row r="35" ht="15" customHeight="1" spans="1:6">
      <c r="A35" s="2" t="s">
        <v>153</v>
      </c>
      <c r="B35" s="3" t="s">
        <v>154</v>
      </c>
      <c r="C35" s="4">
        <v>8.044</v>
      </c>
      <c r="D35" s="4">
        <v>8.059</v>
      </c>
      <c r="E35" s="5" t="s">
        <v>14</v>
      </c>
      <c r="F35" s="4" t="s">
        <v>155</v>
      </c>
    </row>
    <row r="36" ht="15" customHeight="1" spans="1:6">
      <c r="A36" s="2" t="s">
        <v>153</v>
      </c>
      <c r="B36" s="3" t="s">
        <v>154</v>
      </c>
      <c r="C36" s="4">
        <v>8.979</v>
      </c>
      <c r="D36" s="4">
        <v>8.994</v>
      </c>
      <c r="E36" s="5" t="s">
        <v>14</v>
      </c>
      <c r="F36" s="4" t="s">
        <v>155</v>
      </c>
    </row>
    <row r="37" ht="15" customHeight="1" spans="1:6">
      <c r="A37" s="2" t="s">
        <v>153</v>
      </c>
      <c r="B37" s="3" t="s">
        <v>154</v>
      </c>
      <c r="C37" s="4">
        <v>8.98</v>
      </c>
      <c r="D37" s="4">
        <v>8.995</v>
      </c>
      <c r="E37" s="5" t="s">
        <v>14</v>
      </c>
      <c r="F37" s="4" t="s">
        <v>155</v>
      </c>
    </row>
    <row r="38" ht="15" customHeight="1" spans="1:6">
      <c r="A38" s="2" t="s">
        <v>153</v>
      </c>
      <c r="B38" s="3" t="s">
        <v>154</v>
      </c>
      <c r="C38" s="4">
        <v>8.028</v>
      </c>
      <c r="D38" s="4">
        <v>8.043</v>
      </c>
      <c r="E38" s="5" t="s">
        <v>14</v>
      </c>
      <c r="F38" s="4" t="s">
        <v>155</v>
      </c>
    </row>
    <row r="39" ht="15" customHeight="1" spans="1:6">
      <c r="A39" s="2" t="s">
        <v>153</v>
      </c>
      <c r="B39" s="3" t="s">
        <v>154</v>
      </c>
      <c r="C39" s="4">
        <v>8.108</v>
      </c>
      <c r="D39" s="4">
        <v>8.123</v>
      </c>
      <c r="E39" s="5" t="s">
        <v>14</v>
      </c>
      <c r="F39" s="4" t="s">
        <v>155</v>
      </c>
    </row>
    <row r="40" ht="15" customHeight="1" spans="1:6">
      <c r="A40" s="2" t="s">
        <v>153</v>
      </c>
      <c r="B40" s="3" t="s">
        <v>154</v>
      </c>
      <c r="C40" s="4">
        <v>8.326</v>
      </c>
      <c r="D40" s="4">
        <v>8.341</v>
      </c>
      <c r="E40" s="5" t="s">
        <v>14</v>
      </c>
      <c r="F40" s="4" t="s">
        <v>155</v>
      </c>
    </row>
    <row r="41" ht="15" customHeight="1" spans="1:6">
      <c r="A41" s="2" t="s">
        <v>153</v>
      </c>
      <c r="B41" s="3" t="s">
        <v>154</v>
      </c>
      <c r="C41" s="4">
        <v>8.11</v>
      </c>
      <c r="D41" s="4">
        <v>8.125</v>
      </c>
      <c r="E41" s="5" t="s">
        <v>14</v>
      </c>
      <c r="F41" s="4" t="s">
        <v>155</v>
      </c>
    </row>
    <row r="42" ht="15" customHeight="1" spans="1:6">
      <c r="A42" s="2" t="s">
        <v>153</v>
      </c>
      <c r="B42" s="3" t="s">
        <v>154</v>
      </c>
      <c r="C42" s="4">
        <v>8.765</v>
      </c>
      <c r="D42" s="4">
        <v>8.78</v>
      </c>
      <c r="E42" s="5" t="s">
        <v>14</v>
      </c>
      <c r="F42" s="4" t="s">
        <v>155</v>
      </c>
    </row>
    <row r="43" ht="15" customHeight="1" spans="1:6">
      <c r="A43" s="2" t="s">
        <v>153</v>
      </c>
      <c r="B43" s="3" t="s">
        <v>154</v>
      </c>
      <c r="C43" s="4">
        <v>8.015</v>
      </c>
      <c r="D43" s="4">
        <v>8.03</v>
      </c>
      <c r="E43" s="5" t="s">
        <v>14</v>
      </c>
      <c r="F43" s="4" t="s">
        <v>155</v>
      </c>
    </row>
    <row r="44" ht="15" customHeight="1" spans="1:6">
      <c r="A44" s="2" t="s">
        <v>153</v>
      </c>
      <c r="B44" s="3" t="s">
        <v>154</v>
      </c>
      <c r="C44" s="4">
        <v>8.522</v>
      </c>
      <c r="D44" s="4">
        <v>8.537</v>
      </c>
      <c r="E44" s="5" t="s">
        <v>14</v>
      </c>
      <c r="F44" s="4" t="s">
        <v>155</v>
      </c>
    </row>
    <row r="45" ht="15" customHeight="1" spans="1:6">
      <c r="A45" s="2" t="s">
        <v>153</v>
      </c>
      <c r="B45" s="3" t="s">
        <v>154</v>
      </c>
      <c r="C45" s="4">
        <v>8.789</v>
      </c>
      <c r="D45" s="4">
        <v>8.804</v>
      </c>
      <c r="E45" s="5" t="s">
        <v>14</v>
      </c>
      <c r="F45" s="4" t="s">
        <v>155</v>
      </c>
    </row>
    <row r="46" ht="15" customHeight="1" spans="1:6">
      <c r="A46" s="2" t="s">
        <v>153</v>
      </c>
      <c r="B46" s="3" t="s">
        <v>154</v>
      </c>
      <c r="C46" s="4">
        <v>8.429</v>
      </c>
      <c r="D46" s="4">
        <v>8.444</v>
      </c>
      <c r="E46" s="5" t="s">
        <v>14</v>
      </c>
      <c r="F46" s="4" t="s">
        <v>155</v>
      </c>
    </row>
    <row r="47" ht="15" customHeight="1" spans="1:6">
      <c r="A47" s="2" t="s">
        <v>153</v>
      </c>
      <c r="B47" s="3" t="s">
        <v>154</v>
      </c>
      <c r="C47" s="4">
        <v>7.795</v>
      </c>
      <c r="D47" s="4">
        <v>7.81</v>
      </c>
      <c r="E47" s="5" t="s">
        <v>14</v>
      </c>
      <c r="F47" s="4" t="s">
        <v>155</v>
      </c>
    </row>
    <row r="48" ht="15" customHeight="1" spans="1:6">
      <c r="A48" s="2" t="s">
        <v>153</v>
      </c>
      <c r="B48" s="3" t="s">
        <v>154</v>
      </c>
      <c r="C48" s="4">
        <v>8.962</v>
      </c>
      <c r="D48" s="4">
        <v>8.977</v>
      </c>
      <c r="E48" s="5" t="s">
        <v>14</v>
      </c>
      <c r="F48" s="4" t="s">
        <v>155</v>
      </c>
    </row>
    <row r="49" ht="15" customHeight="1" spans="1:6">
      <c r="A49" s="2" t="s">
        <v>153</v>
      </c>
      <c r="B49" s="3" t="s">
        <v>154</v>
      </c>
      <c r="C49" s="4">
        <v>8.901</v>
      </c>
      <c r="D49" s="4">
        <v>8.916</v>
      </c>
      <c r="E49" s="5" t="s">
        <v>14</v>
      </c>
      <c r="F49" s="4" t="s">
        <v>155</v>
      </c>
    </row>
    <row r="50" ht="15" customHeight="1" spans="1:6">
      <c r="A50" s="2" t="s">
        <v>153</v>
      </c>
      <c r="B50" s="3" t="s">
        <v>154</v>
      </c>
      <c r="C50" s="4">
        <v>8.993</v>
      </c>
      <c r="D50" s="4">
        <v>9.008</v>
      </c>
      <c r="E50" s="5" t="s">
        <v>14</v>
      </c>
      <c r="F50" s="4" t="s">
        <v>155</v>
      </c>
    </row>
    <row r="51" ht="15" customHeight="1" spans="1:6">
      <c r="A51" s="2" t="s">
        <v>153</v>
      </c>
      <c r="B51" s="3" t="s">
        <v>154</v>
      </c>
      <c r="C51" s="4">
        <v>8.995</v>
      </c>
      <c r="D51" s="4">
        <v>9.01</v>
      </c>
      <c r="E51" s="5" t="s">
        <v>14</v>
      </c>
      <c r="F51" s="4" t="s">
        <v>155</v>
      </c>
    </row>
    <row r="52" ht="15" customHeight="1" spans="1:6">
      <c r="A52" s="2" t="s">
        <v>153</v>
      </c>
      <c r="B52" s="3" t="s">
        <v>154</v>
      </c>
      <c r="C52" s="4">
        <v>8.938</v>
      </c>
      <c r="D52" s="4">
        <v>8.953</v>
      </c>
      <c r="E52" s="5" t="s">
        <v>14</v>
      </c>
      <c r="F52" s="4" t="s">
        <v>155</v>
      </c>
    </row>
    <row r="53" ht="15" customHeight="1" spans="1:6">
      <c r="A53" s="2" t="s">
        <v>153</v>
      </c>
      <c r="B53" s="3" t="s">
        <v>154</v>
      </c>
      <c r="C53" s="4">
        <v>8.952</v>
      </c>
      <c r="D53" s="4">
        <v>8.967</v>
      </c>
      <c r="E53" s="5" t="s">
        <v>14</v>
      </c>
      <c r="F53" s="4" t="s">
        <v>155</v>
      </c>
    </row>
    <row r="54" ht="15" customHeight="1" spans="1:6">
      <c r="A54" s="2" t="s">
        <v>153</v>
      </c>
      <c r="B54" s="3" t="s">
        <v>154</v>
      </c>
      <c r="C54" s="4">
        <v>8.89</v>
      </c>
      <c r="D54" s="4">
        <v>8.905</v>
      </c>
      <c r="E54" s="5" t="s">
        <v>14</v>
      </c>
      <c r="F54" s="4" t="s">
        <v>155</v>
      </c>
    </row>
    <row r="55" ht="15" customHeight="1" spans="1:6">
      <c r="A55" s="2" t="s">
        <v>153</v>
      </c>
      <c r="B55" s="3" t="s">
        <v>154</v>
      </c>
      <c r="C55" s="4">
        <v>8.971</v>
      </c>
      <c r="D55" s="4">
        <v>8.986</v>
      </c>
      <c r="E55" s="5" t="s">
        <v>14</v>
      </c>
      <c r="F55" s="4" t="s">
        <v>155</v>
      </c>
    </row>
    <row r="56" ht="15" customHeight="1" spans="1:6">
      <c r="A56" s="2" t="s">
        <v>153</v>
      </c>
      <c r="B56" s="3" t="s">
        <v>154</v>
      </c>
      <c r="C56" s="4">
        <v>8.534</v>
      </c>
      <c r="D56" s="4">
        <v>8.549</v>
      </c>
      <c r="E56" s="5" t="s">
        <v>14</v>
      </c>
      <c r="F56" s="4" t="s">
        <v>155</v>
      </c>
    </row>
    <row r="57" ht="15" customHeight="1" spans="1:6">
      <c r="A57" s="2" t="s">
        <v>153</v>
      </c>
      <c r="B57" s="3" t="s">
        <v>154</v>
      </c>
      <c r="C57" s="4">
        <v>8.573</v>
      </c>
      <c r="D57" s="4">
        <v>8.588</v>
      </c>
      <c r="E57" s="5" t="s">
        <v>14</v>
      </c>
      <c r="F57" s="4" t="s">
        <v>155</v>
      </c>
    </row>
    <row r="58" ht="15" customHeight="1" spans="1:6">
      <c r="A58" s="2" t="s">
        <v>153</v>
      </c>
      <c r="B58" s="3" t="s">
        <v>154</v>
      </c>
      <c r="C58" s="4">
        <v>8.014</v>
      </c>
      <c r="D58" s="4">
        <v>8.029</v>
      </c>
      <c r="E58" s="5" t="s">
        <v>14</v>
      </c>
      <c r="F58" s="4" t="s">
        <v>155</v>
      </c>
    </row>
    <row r="59" ht="15" customHeight="1" spans="1:6">
      <c r="A59" s="2" t="s">
        <v>153</v>
      </c>
      <c r="B59" s="3" t="s">
        <v>154</v>
      </c>
      <c r="C59" s="4">
        <v>8.105</v>
      </c>
      <c r="D59" s="4">
        <v>8.12</v>
      </c>
      <c r="E59" s="5" t="s">
        <v>14</v>
      </c>
      <c r="F59" s="4" t="s">
        <v>155</v>
      </c>
    </row>
    <row r="60" ht="15" customHeight="1" spans="1:6">
      <c r="A60" s="2" t="s">
        <v>153</v>
      </c>
      <c r="B60" s="3" t="s">
        <v>154</v>
      </c>
      <c r="C60" s="4">
        <v>8.589</v>
      </c>
      <c r="D60" s="4">
        <v>8.604</v>
      </c>
      <c r="E60" s="5" t="s">
        <v>14</v>
      </c>
      <c r="F60" s="4" t="s">
        <v>155</v>
      </c>
    </row>
    <row r="61" ht="15" customHeight="1" spans="1:6">
      <c r="A61" s="2" t="s">
        <v>153</v>
      </c>
      <c r="B61" s="3" t="s">
        <v>154</v>
      </c>
      <c r="C61" s="4">
        <v>8.774</v>
      </c>
      <c r="D61" s="4">
        <v>8.789</v>
      </c>
      <c r="E61" s="5" t="s">
        <v>14</v>
      </c>
      <c r="F61" s="4" t="s">
        <v>155</v>
      </c>
    </row>
    <row r="62" ht="15" customHeight="1" spans="1:6">
      <c r="A62" s="2" t="s">
        <v>153</v>
      </c>
      <c r="B62" s="3" t="s">
        <v>154</v>
      </c>
      <c r="C62" s="4">
        <v>8.855</v>
      </c>
      <c r="D62" s="4">
        <v>8.87</v>
      </c>
      <c r="E62" s="5" t="s">
        <v>14</v>
      </c>
      <c r="F62" s="4" t="s">
        <v>155</v>
      </c>
    </row>
    <row r="63" ht="15" customHeight="1" spans="1:6">
      <c r="A63" s="2" t="s">
        <v>153</v>
      </c>
      <c r="B63" s="3" t="s">
        <v>154</v>
      </c>
      <c r="C63" s="4">
        <v>8.168</v>
      </c>
      <c r="D63" s="4">
        <v>8.183</v>
      </c>
      <c r="E63" s="5" t="s">
        <v>14</v>
      </c>
      <c r="F63" s="4" t="s">
        <v>155</v>
      </c>
    </row>
    <row r="64" ht="15" customHeight="1" spans="1:6">
      <c r="A64" s="2" t="s">
        <v>153</v>
      </c>
      <c r="B64" s="3" t="s">
        <v>154</v>
      </c>
      <c r="C64" s="4">
        <v>7.925</v>
      </c>
      <c r="D64" s="4">
        <v>7.94</v>
      </c>
      <c r="E64" s="5" t="s">
        <v>14</v>
      </c>
      <c r="F64" s="4" t="s">
        <v>155</v>
      </c>
    </row>
    <row r="65" ht="15" customHeight="1" spans="1:6">
      <c r="A65" s="2" t="s">
        <v>153</v>
      </c>
      <c r="B65" s="3" t="s">
        <v>154</v>
      </c>
      <c r="C65" s="4">
        <v>7.57</v>
      </c>
      <c r="D65" s="4">
        <v>7.585</v>
      </c>
      <c r="E65" s="5" t="s">
        <v>14</v>
      </c>
      <c r="F65" s="4" t="s">
        <v>155</v>
      </c>
    </row>
    <row r="66" ht="15" customHeight="1" spans="1:6">
      <c r="A66" s="2" t="s">
        <v>153</v>
      </c>
      <c r="B66" s="3" t="s">
        <v>154</v>
      </c>
      <c r="C66" s="4">
        <v>2.525</v>
      </c>
      <c r="D66" s="4">
        <v>2.54</v>
      </c>
      <c r="E66" s="5" t="s">
        <v>14</v>
      </c>
      <c r="F66" s="4" t="s">
        <v>155</v>
      </c>
    </row>
    <row r="67" ht="15" customHeight="1" spans="1:6">
      <c r="A67" s="2" t="s">
        <v>153</v>
      </c>
      <c r="B67" s="3" t="s">
        <v>154</v>
      </c>
      <c r="C67" s="4">
        <v>7.316</v>
      </c>
      <c r="D67" s="4">
        <v>7.331</v>
      </c>
      <c r="E67" s="5" t="s">
        <v>14</v>
      </c>
      <c r="F67" s="4" t="s">
        <v>155</v>
      </c>
    </row>
    <row r="68" ht="15" customHeight="1" spans="1:6">
      <c r="A68" s="2" t="s">
        <v>153</v>
      </c>
      <c r="B68" s="3" t="s">
        <v>154</v>
      </c>
      <c r="C68" s="4">
        <v>8.378</v>
      </c>
      <c r="D68" s="4">
        <v>8.393</v>
      </c>
      <c r="E68" s="5" t="s">
        <v>14</v>
      </c>
      <c r="F68" s="4" t="s">
        <v>155</v>
      </c>
    </row>
    <row r="69" ht="15" customHeight="1" spans="1:6">
      <c r="A69" s="2" t="s">
        <v>153</v>
      </c>
      <c r="B69" s="3" t="s">
        <v>154</v>
      </c>
      <c r="C69" s="4">
        <v>2.513</v>
      </c>
      <c r="D69" s="4">
        <v>2.528</v>
      </c>
      <c r="E69" s="5" t="s">
        <v>14</v>
      </c>
      <c r="F69" s="4" t="s">
        <v>155</v>
      </c>
    </row>
    <row r="70" ht="15" customHeight="1" spans="1:6">
      <c r="A70" s="6"/>
      <c r="B70" s="6"/>
      <c r="C70" s="6">
        <f>SUM(C2:C69)</f>
        <v>551.654</v>
      </c>
      <c r="D70" s="6">
        <f>SUM(D2:D69)</f>
        <v>552.674</v>
      </c>
      <c r="E70" s="6"/>
      <c r="F70" s="6"/>
    </row>
    <row r="71" ht="15" customHeight="1" spans="1:6">
      <c r="A71" s="7" t="s">
        <v>153</v>
      </c>
      <c r="B71" s="8" t="s">
        <v>156</v>
      </c>
      <c r="C71" s="4">
        <v>8.181</v>
      </c>
      <c r="D71" s="4">
        <v>8.204</v>
      </c>
      <c r="E71" s="5" t="s">
        <v>8</v>
      </c>
      <c r="F71" s="4" t="s">
        <v>157</v>
      </c>
    </row>
    <row r="72" ht="15" customHeight="1" spans="1:6">
      <c r="A72" s="7" t="s">
        <v>153</v>
      </c>
      <c r="B72" s="8" t="s">
        <v>156</v>
      </c>
      <c r="C72" s="4">
        <v>8.082</v>
      </c>
      <c r="D72" s="4">
        <v>8.105</v>
      </c>
      <c r="E72" s="5" t="s">
        <v>8</v>
      </c>
      <c r="F72" s="4" t="s">
        <v>157</v>
      </c>
    </row>
    <row r="73" ht="15" customHeight="1" spans="1:6">
      <c r="A73" s="7" t="s">
        <v>153</v>
      </c>
      <c r="B73" s="9" t="s">
        <v>156</v>
      </c>
      <c r="C73" s="10">
        <v>3.745</v>
      </c>
      <c r="D73" s="10">
        <v>3.763</v>
      </c>
      <c r="E73" s="5" t="s">
        <v>14</v>
      </c>
      <c r="F73" s="7" t="s">
        <v>157</v>
      </c>
    </row>
    <row r="74" ht="15" customHeight="1" spans="1:6">
      <c r="A74" s="7" t="s">
        <v>153</v>
      </c>
      <c r="B74" s="9" t="s">
        <v>156</v>
      </c>
      <c r="C74" s="10">
        <v>3.341</v>
      </c>
      <c r="D74" s="10">
        <v>3.359</v>
      </c>
      <c r="E74" s="5" t="s">
        <v>14</v>
      </c>
      <c r="F74" s="7" t="s">
        <v>157</v>
      </c>
    </row>
    <row r="75" ht="15" customHeight="1" spans="1:6">
      <c r="A75" s="7"/>
      <c r="B75" s="9"/>
      <c r="C75" s="10">
        <f>SUM(C71:C74)</f>
        <v>23.349</v>
      </c>
      <c r="D75" s="10">
        <f>SUM(D71:D74)</f>
        <v>23.431</v>
      </c>
      <c r="E75" s="5"/>
      <c r="F75" s="7"/>
    </row>
    <row r="76" ht="15" customHeight="1" spans="1:6">
      <c r="A76" s="7" t="s">
        <v>153</v>
      </c>
      <c r="B76" s="8" t="s">
        <v>158</v>
      </c>
      <c r="C76" s="4">
        <v>9.037</v>
      </c>
      <c r="D76" s="4">
        <v>9.052</v>
      </c>
      <c r="E76" s="5" t="s">
        <v>14</v>
      </c>
      <c r="F76" s="4" t="s">
        <v>157</v>
      </c>
    </row>
    <row r="77" ht="15" customHeight="1" spans="1:6">
      <c r="A77" s="7" t="s">
        <v>153</v>
      </c>
      <c r="B77" s="8" t="s">
        <v>158</v>
      </c>
      <c r="C77" s="4">
        <v>9.081</v>
      </c>
      <c r="D77" s="4">
        <v>9.096</v>
      </c>
      <c r="E77" s="5" t="s">
        <v>14</v>
      </c>
      <c r="F77" s="4" t="s">
        <v>157</v>
      </c>
    </row>
    <row r="78" ht="15" customHeight="1" spans="1:6">
      <c r="A78" s="7" t="s">
        <v>153</v>
      </c>
      <c r="B78" s="8" t="s">
        <v>158</v>
      </c>
      <c r="C78" s="4">
        <v>8.895</v>
      </c>
      <c r="D78" s="4">
        <v>8.91</v>
      </c>
      <c r="E78" s="5" t="s">
        <v>14</v>
      </c>
      <c r="F78" s="4" t="s">
        <v>157</v>
      </c>
    </row>
    <row r="79" ht="15" customHeight="1" spans="1:6">
      <c r="A79" s="7" t="s">
        <v>153</v>
      </c>
      <c r="B79" s="8" t="s">
        <v>158</v>
      </c>
      <c r="C79" s="4">
        <v>8.82</v>
      </c>
      <c r="D79" s="4">
        <v>8.835</v>
      </c>
      <c r="E79" s="5" t="s">
        <v>14</v>
      </c>
      <c r="F79" s="4" t="s">
        <v>157</v>
      </c>
    </row>
    <row r="80" ht="15" customHeight="1" spans="1:6">
      <c r="A80" s="6"/>
      <c r="B80" s="6"/>
      <c r="C80" s="6">
        <f>SUM(C76:C79)</f>
        <v>35.833</v>
      </c>
      <c r="D80" s="6">
        <f>SUM(D76:D79)</f>
        <v>35.893</v>
      </c>
      <c r="E80" s="6"/>
      <c r="F80" s="6"/>
    </row>
  </sheetData>
  <conditionalFormatting sqref="E71">
    <cfRule type="containsText" dxfId="1" priority="4" operator="between" text="一">
      <formula>NOT(ISERROR(SEARCH("一",E71)))</formula>
    </cfRule>
  </conditionalFormatting>
  <conditionalFormatting sqref="E72">
    <cfRule type="containsText" dxfId="1" priority="15" operator="between" text="一">
      <formula>NOT(ISERROR(SEARCH("一",E72)))</formula>
    </cfRule>
  </conditionalFormatting>
  <conditionalFormatting sqref="E74">
    <cfRule type="containsText" dxfId="1" priority="1" operator="between" text="一">
      <formula>NOT(ISERROR(SEARCH("一",E74)))</formula>
    </cfRule>
  </conditionalFormatting>
  <conditionalFormatting sqref="E2:E35">
    <cfRule type="containsText" dxfId="1" priority="21" operator="between" text="一">
      <formula>NOT(ISERROR(SEARCH("一",E2)))</formula>
    </cfRule>
  </conditionalFormatting>
  <conditionalFormatting sqref="E36:E69">
    <cfRule type="containsText" dxfId="1" priority="10" operator="between" text="一">
      <formula>NOT(ISERROR(SEARCH("一",E36)))</formula>
    </cfRule>
  </conditionalFormatting>
  <conditionalFormatting sqref="E76:E77">
    <cfRule type="containsText" dxfId="1" priority="13" operator="between" text="一">
      <formula>NOT(ISERROR(SEARCH("一",E76)))</formula>
    </cfRule>
  </conditionalFormatting>
  <conditionalFormatting sqref="E78:E79">
    <cfRule type="containsText" dxfId="1" priority="2" operator="between" text="一">
      <formula>NOT(ISERROR(SEARCH("一",E78)))</formula>
    </cfRule>
  </conditionalFormatting>
  <conditionalFormatting sqref="E73 E75">
    <cfRule type="containsText" dxfId="1" priority="12" operator="between" text="一">
      <formula>NOT(ISERROR(SEARCH("一",E73)))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Shougang</vt:lpstr>
      <vt:lpstr>Jintai</vt:lpstr>
      <vt:lpstr>Hengshui</vt:lpstr>
      <vt:lpstr>Linqing Hengtai</vt:lpstr>
      <vt:lpstr>Shougang Prime</vt:lpstr>
      <vt:lpstr>TFS Coil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辛福权</dc:creator>
  <cp:lastModifiedBy>Feiguan Tinplate</cp:lastModifiedBy>
  <dcterms:created xsi:type="dcterms:W3CDTF">2006-09-15T03:21:00Z</dcterms:created>
  <dcterms:modified xsi:type="dcterms:W3CDTF">2026-03-30T06:08:43Z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2023D25B835643CD87AA5A6539795F28_13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